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RJ UZLET\MUNKA üzleti\"/>
    </mc:Choice>
  </mc:AlternateContent>
  <bookViews>
    <workbookView xWindow="0" yWindow="0" windowWidth="15360" windowHeight="7896" tabRatio="860" activeTab="3"/>
  </bookViews>
  <sheets>
    <sheet name="tartalomjegyzék" sheetId="6" r:id="rId1"/>
    <sheet name="SZUMMA" sheetId="42" r:id="rId2"/>
    <sheet name="grafikon" sheetId="40" r:id="rId3"/>
    <sheet name="TERV" sheetId="31" r:id="rId4"/>
    <sheet name="alapadatok" sheetId="24" r:id="rId5"/>
  </sheets>
  <definedNames>
    <definedName name="evek1">alapadatok!$B$9</definedName>
    <definedName name="evek2">alapadatok!$B$10</definedName>
    <definedName name="evek3">alapadatok!$B$11</definedName>
    <definedName name="evek4">alapadatok!$B$12</definedName>
    <definedName name="evek5">alapadatok!$B$13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1" l="1"/>
  <c r="I5" i="31"/>
  <c r="H5" i="31"/>
  <c r="G5" i="31"/>
  <c r="F5" i="31"/>
  <c r="J136" i="31" s="1"/>
  <c r="J134" i="31"/>
  <c r="I134" i="31"/>
  <c r="H134" i="31"/>
  <c r="F134" i="31"/>
  <c r="G134" i="31"/>
  <c r="F136" i="31" l="1"/>
  <c r="G135" i="31" s="1"/>
  <c r="H136" i="31"/>
  <c r="J135" i="31" s="1"/>
  <c r="I136" i="31"/>
  <c r="G136" i="31"/>
  <c r="F135" i="31"/>
  <c r="H135" i="31" l="1"/>
  <c r="I135" i="31"/>
  <c r="L140" i="42" l="1"/>
  <c r="D140" i="42"/>
  <c r="L132" i="42"/>
  <c r="J132" i="42"/>
  <c r="J129" i="42" s="1"/>
  <c r="J124" i="42" s="1"/>
  <c r="I132" i="42"/>
  <c r="I129" i="42" s="1"/>
  <c r="I124" i="42" s="1"/>
  <c r="H132" i="42"/>
  <c r="G132" i="42"/>
  <c r="F132" i="42"/>
  <c r="F135" i="42" s="1"/>
  <c r="D132" i="42"/>
  <c r="B132" i="42"/>
  <c r="L115" i="42"/>
  <c r="D115" i="42"/>
  <c r="B115" i="42"/>
  <c r="L113" i="42"/>
  <c r="D113" i="42"/>
  <c r="B113" i="42"/>
  <c r="L111" i="42"/>
  <c r="D111" i="42"/>
  <c r="B111" i="42"/>
  <c r="L109" i="42"/>
  <c r="D109" i="42"/>
  <c r="B109" i="42"/>
  <c r="L107" i="42"/>
  <c r="D107" i="42"/>
  <c r="B107" i="42"/>
  <c r="L105" i="42"/>
  <c r="D105" i="42"/>
  <c r="B105" i="42"/>
  <c r="L95" i="42"/>
  <c r="D95" i="42"/>
  <c r="B95" i="42"/>
  <c r="L85" i="42"/>
  <c r="D85" i="42"/>
  <c r="B85" i="42"/>
  <c r="L83" i="42"/>
  <c r="D83" i="42"/>
  <c r="B83" i="42"/>
  <c r="L38" i="42"/>
  <c r="D38" i="42"/>
  <c r="B38" i="42"/>
  <c r="L36" i="42"/>
  <c r="D36" i="42"/>
  <c r="B36" i="42"/>
  <c r="L26" i="42"/>
  <c r="D26" i="42"/>
  <c r="B26" i="42"/>
  <c r="L16" i="42"/>
  <c r="D16" i="42"/>
  <c r="B16" i="42"/>
  <c r="L6" i="42"/>
  <c r="D6" i="42"/>
  <c r="B6" i="42"/>
  <c r="H129" i="42"/>
  <c r="H124" i="42" s="1"/>
  <c r="K128" i="42"/>
  <c r="E128" i="42"/>
  <c r="K127" i="42"/>
  <c r="E127" i="42" s="1"/>
  <c r="K126" i="42"/>
  <c r="E126" i="42" s="1"/>
  <c r="K125" i="42"/>
  <c r="E125" i="42" s="1"/>
  <c r="K122" i="42"/>
  <c r="E122" i="42" s="1"/>
  <c r="K121" i="42"/>
  <c r="E121" i="42" s="1"/>
  <c r="K120" i="42"/>
  <c r="E120" i="42" s="1"/>
  <c r="K119" i="42"/>
  <c r="E119" i="42"/>
  <c r="K118" i="42"/>
  <c r="E118" i="42" s="1"/>
  <c r="J117" i="42"/>
  <c r="I117" i="42"/>
  <c r="H117" i="42"/>
  <c r="G117" i="42"/>
  <c r="F117" i="42"/>
  <c r="K102" i="42"/>
  <c r="E102" i="42" s="1"/>
  <c r="B102" i="42"/>
  <c r="K101" i="42"/>
  <c r="E101" i="42" s="1"/>
  <c r="B101" i="42"/>
  <c r="K100" i="42"/>
  <c r="E100" i="42" s="1"/>
  <c r="B100" i="42"/>
  <c r="K99" i="42"/>
  <c r="E99" i="42" s="1"/>
  <c r="B99" i="42"/>
  <c r="K98" i="42"/>
  <c r="E98" i="42" s="1"/>
  <c r="B98" i="42"/>
  <c r="J97" i="42"/>
  <c r="I97" i="42"/>
  <c r="H97" i="42"/>
  <c r="G97" i="42"/>
  <c r="F97" i="42"/>
  <c r="K92" i="42"/>
  <c r="E92" i="42" s="1"/>
  <c r="K91" i="42"/>
  <c r="E91" i="42"/>
  <c r="K90" i="42"/>
  <c r="E90" i="42" s="1"/>
  <c r="K89" i="42"/>
  <c r="E89" i="42" s="1"/>
  <c r="K88" i="42"/>
  <c r="E88" i="42" s="1"/>
  <c r="J87" i="42"/>
  <c r="I87" i="42"/>
  <c r="H87" i="42"/>
  <c r="G87" i="42"/>
  <c r="F87" i="42"/>
  <c r="K80" i="42"/>
  <c r="E80" i="42" s="1"/>
  <c r="K79" i="42"/>
  <c r="E79" i="42" s="1"/>
  <c r="K78" i="42"/>
  <c r="E78" i="42" s="1"/>
  <c r="K77" i="42"/>
  <c r="E77" i="42" s="1"/>
  <c r="K76" i="42"/>
  <c r="E76" i="42" s="1"/>
  <c r="J75" i="42"/>
  <c r="I75" i="42"/>
  <c r="H75" i="42"/>
  <c r="G75" i="42"/>
  <c r="F75" i="42"/>
  <c r="K73" i="42"/>
  <c r="E73" i="42" s="1"/>
  <c r="K72" i="42"/>
  <c r="E72" i="42" s="1"/>
  <c r="K71" i="42"/>
  <c r="E71" i="42" s="1"/>
  <c r="K70" i="42"/>
  <c r="E70" i="42" s="1"/>
  <c r="K69" i="42"/>
  <c r="E69" i="42" s="1"/>
  <c r="J68" i="42"/>
  <c r="I68" i="42"/>
  <c r="H68" i="42"/>
  <c r="G68" i="42"/>
  <c r="F68" i="42"/>
  <c r="K66" i="42"/>
  <c r="E66" i="42" s="1"/>
  <c r="K65" i="42"/>
  <c r="E65" i="42" s="1"/>
  <c r="K64" i="42"/>
  <c r="E64" i="42" s="1"/>
  <c r="K63" i="42"/>
  <c r="E63" i="42" s="1"/>
  <c r="K62" i="42"/>
  <c r="E62" i="42" s="1"/>
  <c r="J61" i="42"/>
  <c r="I61" i="42"/>
  <c r="H61" i="42"/>
  <c r="G61" i="42"/>
  <c r="F61" i="42"/>
  <c r="K59" i="42"/>
  <c r="E59" i="42" s="1"/>
  <c r="K58" i="42"/>
  <c r="E58" i="42" s="1"/>
  <c r="K57" i="42"/>
  <c r="E57" i="42" s="1"/>
  <c r="K56" i="42"/>
  <c r="E56" i="42" s="1"/>
  <c r="K55" i="42"/>
  <c r="E55" i="42" s="1"/>
  <c r="J54" i="42"/>
  <c r="I54" i="42"/>
  <c r="H54" i="42"/>
  <c r="G54" i="42"/>
  <c r="F54" i="42"/>
  <c r="K52" i="42"/>
  <c r="E52" i="42" s="1"/>
  <c r="K51" i="42"/>
  <c r="E51" i="42" s="1"/>
  <c r="K50" i="42"/>
  <c r="E50" i="42" s="1"/>
  <c r="K49" i="42"/>
  <c r="E49" i="42" s="1"/>
  <c r="K48" i="42"/>
  <c r="E48" i="42" s="1"/>
  <c r="J47" i="42"/>
  <c r="I47" i="42"/>
  <c r="H47" i="42"/>
  <c r="G47" i="42"/>
  <c r="F47" i="42"/>
  <c r="J45" i="42"/>
  <c r="I45" i="42"/>
  <c r="H45" i="42"/>
  <c r="G45" i="42"/>
  <c r="F45" i="42"/>
  <c r="D45" i="42"/>
  <c r="B45" i="42"/>
  <c r="J44" i="42"/>
  <c r="I44" i="42"/>
  <c r="H44" i="42"/>
  <c r="G44" i="42"/>
  <c r="F44" i="42"/>
  <c r="D44" i="42"/>
  <c r="B44" i="42"/>
  <c r="J43" i="42"/>
  <c r="I43" i="42"/>
  <c r="H43" i="42"/>
  <c r="G43" i="42"/>
  <c r="F43" i="42"/>
  <c r="D43" i="42"/>
  <c r="B43" i="42"/>
  <c r="J42" i="42"/>
  <c r="I42" i="42"/>
  <c r="H42" i="42"/>
  <c r="G42" i="42"/>
  <c r="F42" i="42"/>
  <c r="D42" i="42"/>
  <c r="B42" i="42"/>
  <c r="J41" i="42"/>
  <c r="I41" i="42"/>
  <c r="H41" i="42"/>
  <c r="G41" i="42"/>
  <c r="F41" i="42"/>
  <c r="D41" i="42"/>
  <c r="B41" i="42"/>
  <c r="J33" i="42"/>
  <c r="I33" i="42"/>
  <c r="H33" i="42"/>
  <c r="G33" i="42"/>
  <c r="F33" i="42"/>
  <c r="B33" i="42"/>
  <c r="J32" i="42"/>
  <c r="I32" i="42"/>
  <c r="H32" i="42"/>
  <c r="G32" i="42"/>
  <c r="F32" i="42"/>
  <c r="B32" i="42"/>
  <c r="J31" i="42"/>
  <c r="I31" i="42"/>
  <c r="H31" i="42"/>
  <c r="G31" i="42"/>
  <c r="F31" i="42"/>
  <c r="B31" i="42"/>
  <c r="J30" i="42"/>
  <c r="I30" i="42"/>
  <c r="H30" i="42"/>
  <c r="G30" i="42"/>
  <c r="F30" i="42"/>
  <c r="B30" i="42"/>
  <c r="J29" i="42"/>
  <c r="I29" i="42"/>
  <c r="H29" i="42"/>
  <c r="G29" i="42"/>
  <c r="F29" i="42"/>
  <c r="B29" i="42"/>
  <c r="K23" i="42"/>
  <c r="E23" i="42" s="1"/>
  <c r="B23" i="42"/>
  <c r="K22" i="42"/>
  <c r="E22" i="42" s="1"/>
  <c r="B22" i="42"/>
  <c r="K21" i="42"/>
  <c r="E21" i="42" s="1"/>
  <c r="B21" i="42"/>
  <c r="K20" i="42"/>
  <c r="E20" i="42"/>
  <c r="B20" i="42"/>
  <c r="K19" i="42"/>
  <c r="E19" i="42" s="1"/>
  <c r="B19" i="42"/>
  <c r="J18" i="42"/>
  <c r="I18" i="42"/>
  <c r="H18" i="42"/>
  <c r="G18" i="42"/>
  <c r="F18" i="42"/>
  <c r="J13" i="42"/>
  <c r="I13" i="42"/>
  <c r="H13" i="42"/>
  <c r="G13" i="42"/>
  <c r="F13" i="42"/>
  <c r="J12" i="42"/>
  <c r="I12" i="42"/>
  <c r="H12" i="42"/>
  <c r="G12" i="42"/>
  <c r="F12" i="42"/>
  <c r="J11" i="42"/>
  <c r="I11" i="42"/>
  <c r="H11" i="42"/>
  <c r="G11" i="42"/>
  <c r="F11" i="42"/>
  <c r="J10" i="42"/>
  <c r="I10" i="42"/>
  <c r="H10" i="42"/>
  <c r="G10" i="42"/>
  <c r="F10" i="42"/>
  <c r="J9" i="42"/>
  <c r="I9" i="42"/>
  <c r="H9" i="42"/>
  <c r="G9" i="42"/>
  <c r="F9" i="42"/>
  <c r="F4" i="42"/>
  <c r="F2" i="42"/>
  <c r="B2" i="42"/>
  <c r="H40" i="42" l="1"/>
  <c r="J40" i="42"/>
  <c r="K61" i="42"/>
  <c r="E61" i="42" s="1"/>
  <c r="K68" i="42"/>
  <c r="E68" i="42" s="1"/>
  <c r="G28" i="42"/>
  <c r="K32" i="42"/>
  <c r="E32" i="42" s="1"/>
  <c r="K42" i="42"/>
  <c r="E42" i="42" s="1"/>
  <c r="I40" i="42"/>
  <c r="K117" i="42"/>
  <c r="E117" i="42" s="1"/>
  <c r="G134" i="42"/>
  <c r="H8" i="42"/>
  <c r="H28" i="42"/>
  <c r="K45" i="42"/>
  <c r="E45" i="42" s="1"/>
  <c r="I135" i="42"/>
  <c r="J135" i="42"/>
  <c r="K135" i="42" s="1"/>
  <c r="F129" i="42"/>
  <c r="F124" i="42" s="1"/>
  <c r="K124" i="42" s="1"/>
  <c r="E124" i="42" s="1"/>
  <c r="J134" i="42"/>
  <c r="K134" i="42" s="1"/>
  <c r="H134" i="42"/>
  <c r="G129" i="42"/>
  <c r="G124" i="42" s="1"/>
  <c r="F134" i="42"/>
  <c r="I28" i="42"/>
  <c r="I8" i="42"/>
  <c r="J28" i="42"/>
  <c r="K29" i="42"/>
  <c r="E29" i="42" s="1"/>
  <c r="K33" i="42"/>
  <c r="E33" i="42" s="1"/>
  <c r="G8" i="42"/>
  <c r="K18" i="42"/>
  <c r="E18" i="42" s="1"/>
  <c r="F28" i="42"/>
  <c r="K28" i="42" s="1"/>
  <c r="E28" i="42" s="1"/>
  <c r="K30" i="42"/>
  <c r="E30" i="42" s="1"/>
  <c r="K11" i="42"/>
  <c r="E11" i="42" s="1"/>
  <c r="G135" i="42"/>
  <c r="I134" i="42"/>
  <c r="H135" i="42"/>
  <c r="K10" i="42"/>
  <c r="E10" i="42" s="1"/>
  <c r="K12" i="42"/>
  <c r="E12" i="42" s="1"/>
  <c r="K31" i="42"/>
  <c r="E31" i="42" s="1"/>
  <c r="K43" i="42"/>
  <c r="E43" i="42" s="1"/>
  <c r="F40" i="42"/>
  <c r="K44" i="42"/>
  <c r="E44" i="42" s="1"/>
  <c r="K97" i="42"/>
  <c r="E97" i="42" s="1"/>
  <c r="K9" i="42"/>
  <c r="E9" i="42" s="1"/>
  <c r="F8" i="42"/>
  <c r="J8" i="42"/>
  <c r="K13" i="42"/>
  <c r="E13" i="42" s="1"/>
  <c r="K47" i="42"/>
  <c r="E47" i="42" s="1"/>
  <c r="K75" i="42"/>
  <c r="E75" i="42" s="1"/>
  <c r="K87" i="42"/>
  <c r="E87" i="42" s="1"/>
  <c r="K41" i="42"/>
  <c r="E41" i="42" s="1"/>
  <c r="K54" i="42"/>
  <c r="E54" i="42" s="1"/>
  <c r="G40" i="42"/>
  <c r="D45" i="31"/>
  <c r="D44" i="31"/>
  <c r="D43" i="31"/>
  <c r="D42" i="31"/>
  <c r="D41" i="31"/>
  <c r="E140" i="31"/>
  <c r="K132" i="31"/>
  <c r="K128" i="31"/>
  <c r="E128" i="31" s="1"/>
  <c r="K127" i="31"/>
  <c r="E127" i="31" s="1"/>
  <c r="K126" i="31"/>
  <c r="E126" i="31" s="1"/>
  <c r="K125" i="31"/>
  <c r="E125" i="31" s="1"/>
  <c r="K122" i="31"/>
  <c r="E122" i="31" s="1"/>
  <c r="K121" i="31"/>
  <c r="E121" i="31" s="1"/>
  <c r="K120" i="31"/>
  <c r="E120" i="31" s="1"/>
  <c r="K119" i="31"/>
  <c r="E119" i="31" s="1"/>
  <c r="K102" i="31"/>
  <c r="E102" i="31" s="1"/>
  <c r="K101" i="31"/>
  <c r="E101" i="31" s="1"/>
  <c r="K100" i="31"/>
  <c r="E100" i="31" s="1"/>
  <c r="K99" i="31"/>
  <c r="E99" i="31" s="1"/>
  <c r="K98" i="31"/>
  <c r="E98" i="31" s="1"/>
  <c r="K92" i="31"/>
  <c r="E92" i="31" s="1"/>
  <c r="K91" i="31"/>
  <c r="E91" i="31" s="1"/>
  <c r="K90" i="31"/>
  <c r="E90" i="31" s="1"/>
  <c r="K89" i="31"/>
  <c r="E89" i="31" s="1"/>
  <c r="K88" i="31"/>
  <c r="E88" i="31" s="1"/>
  <c r="K80" i="31"/>
  <c r="E80" i="31" s="1"/>
  <c r="K79" i="31"/>
  <c r="E79" i="31" s="1"/>
  <c r="K78" i="31"/>
  <c r="E78" i="31" s="1"/>
  <c r="K77" i="31"/>
  <c r="E77" i="31" s="1"/>
  <c r="K76" i="31"/>
  <c r="E76" i="31" s="1"/>
  <c r="K73" i="31"/>
  <c r="E73" i="31" s="1"/>
  <c r="K72" i="31"/>
  <c r="E72" i="31" s="1"/>
  <c r="K71" i="31"/>
  <c r="E71" i="31" s="1"/>
  <c r="K70" i="31"/>
  <c r="E70" i="31" s="1"/>
  <c r="K69" i="31"/>
  <c r="E69" i="31" s="1"/>
  <c r="K66" i="31"/>
  <c r="E66" i="31" s="1"/>
  <c r="K65" i="31"/>
  <c r="E65" i="31" s="1"/>
  <c r="K64" i="31"/>
  <c r="E64" i="31" s="1"/>
  <c r="K63" i="31"/>
  <c r="E63" i="31" s="1"/>
  <c r="K62" i="31"/>
  <c r="E62" i="31" s="1"/>
  <c r="K59" i="31"/>
  <c r="E59" i="31" s="1"/>
  <c r="K58" i="31"/>
  <c r="E58" i="31" s="1"/>
  <c r="K57" i="31"/>
  <c r="E57" i="31" s="1"/>
  <c r="K56" i="31"/>
  <c r="E56" i="31" s="1"/>
  <c r="K55" i="31"/>
  <c r="E55" i="31" s="1"/>
  <c r="K52" i="31"/>
  <c r="E52" i="31" s="1"/>
  <c r="K51" i="31"/>
  <c r="E51" i="31" s="1"/>
  <c r="K50" i="31"/>
  <c r="E50" i="31" s="1"/>
  <c r="K49" i="31"/>
  <c r="E49" i="31" s="1"/>
  <c r="K48" i="31"/>
  <c r="E48" i="31" s="1"/>
  <c r="K23" i="31"/>
  <c r="E23" i="31" s="1"/>
  <c r="K22" i="31"/>
  <c r="E22" i="31" s="1"/>
  <c r="K21" i="31"/>
  <c r="E21" i="31" s="1"/>
  <c r="K20" i="31"/>
  <c r="E20" i="31" s="1"/>
  <c r="K19" i="31"/>
  <c r="E19" i="31" s="1"/>
  <c r="K136" i="31" l="1"/>
  <c r="K135" i="31" s="1"/>
  <c r="K134" i="31"/>
  <c r="K129" i="42"/>
  <c r="E129" i="42" s="1"/>
  <c r="E132" i="31"/>
  <c r="E132" i="42" s="1"/>
  <c r="K132" i="42"/>
  <c r="K40" i="42"/>
  <c r="E40" i="42" s="1"/>
  <c r="K8" i="42"/>
  <c r="J45" i="31"/>
  <c r="I45" i="31"/>
  <c r="H45" i="31"/>
  <c r="G45" i="31"/>
  <c r="F45" i="31"/>
  <c r="J44" i="31"/>
  <c r="I44" i="31"/>
  <c r="H44" i="31"/>
  <c r="G44" i="31"/>
  <c r="F44" i="31"/>
  <c r="J43" i="31"/>
  <c r="I43" i="31"/>
  <c r="H43" i="31"/>
  <c r="G43" i="31"/>
  <c r="F43" i="31"/>
  <c r="J42" i="31"/>
  <c r="I42" i="31"/>
  <c r="H42" i="31"/>
  <c r="G42" i="31"/>
  <c r="F42" i="31"/>
  <c r="J41" i="31"/>
  <c r="I41" i="31"/>
  <c r="H41" i="31"/>
  <c r="G41" i="31"/>
  <c r="F41" i="31"/>
  <c r="E8" i="42" l="1"/>
  <c r="K41" i="31"/>
  <c r="E41" i="31" s="1"/>
  <c r="K45" i="31"/>
  <c r="E45" i="31" s="1"/>
  <c r="K42" i="31"/>
  <c r="E42" i="31" s="1"/>
  <c r="K43" i="31"/>
  <c r="E43" i="31" s="1"/>
  <c r="K44" i="31"/>
  <c r="E44" i="31" s="1"/>
  <c r="B45" i="31"/>
  <c r="B44" i="31"/>
  <c r="B43" i="31"/>
  <c r="B42" i="31"/>
  <c r="B41" i="31"/>
  <c r="F47" i="31"/>
  <c r="J33" i="31"/>
  <c r="I33" i="31"/>
  <c r="H33" i="31"/>
  <c r="G33" i="31"/>
  <c r="F33" i="31"/>
  <c r="J32" i="31"/>
  <c r="I32" i="31"/>
  <c r="H32" i="31"/>
  <c r="G32" i="31"/>
  <c r="F32" i="31"/>
  <c r="J31" i="31"/>
  <c r="I31" i="31"/>
  <c r="H31" i="31"/>
  <c r="G31" i="31"/>
  <c r="F31" i="31"/>
  <c r="J30" i="31"/>
  <c r="I30" i="31"/>
  <c r="H30" i="31"/>
  <c r="G30" i="31"/>
  <c r="F30" i="31"/>
  <c r="J29" i="31"/>
  <c r="I29" i="31"/>
  <c r="H29" i="31"/>
  <c r="G29" i="31"/>
  <c r="F29" i="31"/>
  <c r="J13" i="31"/>
  <c r="I13" i="31"/>
  <c r="H13" i="31"/>
  <c r="G13" i="31"/>
  <c r="F13" i="31"/>
  <c r="J12" i="31"/>
  <c r="I12" i="31"/>
  <c r="H12" i="31"/>
  <c r="G12" i="31"/>
  <c r="F12" i="31"/>
  <c r="J11" i="31"/>
  <c r="I11" i="31"/>
  <c r="H11" i="31"/>
  <c r="G11" i="31"/>
  <c r="F11" i="31"/>
  <c r="J10" i="31"/>
  <c r="I10" i="31"/>
  <c r="H10" i="31"/>
  <c r="G10" i="31"/>
  <c r="F10" i="31"/>
  <c r="J9" i="31"/>
  <c r="I9" i="31"/>
  <c r="H9" i="31"/>
  <c r="G9" i="31"/>
  <c r="F9" i="31"/>
  <c r="K10" i="31" l="1"/>
  <c r="E10" i="31" s="1"/>
  <c r="K29" i="31"/>
  <c r="E29" i="31" s="1"/>
  <c r="K33" i="31"/>
  <c r="E33" i="31" s="1"/>
  <c r="K11" i="31"/>
  <c r="E11" i="31" s="1"/>
  <c r="K12" i="31"/>
  <c r="E12" i="31" s="1"/>
  <c r="K31" i="31"/>
  <c r="E31" i="31" s="1"/>
  <c r="K30" i="31"/>
  <c r="E30" i="31" s="1"/>
  <c r="K9" i="31"/>
  <c r="E9" i="31" s="1"/>
  <c r="K13" i="31"/>
  <c r="E13" i="31" s="1"/>
  <c r="K32" i="31"/>
  <c r="E32" i="31" s="1"/>
  <c r="B2" i="24" l="1"/>
  <c r="F2" i="24"/>
  <c r="J2" i="24"/>
  <c r="M2" i="42" s="1"/>
  <c r="K2" i="6" l="1"/>
  <c r="M2" i="31"/>
  <c r="J2" i="40"/>
  <c r="B2" i="6"/>
  <c r="F2" i="31"/>
  <c r="G2" i="40"/>
  <c r="J129" i="31"/>
  <c r="I129" i="31"/>
  <c r="H129" i="31"/>
  <c r="G129" i="31"/>
  <c r="F129" i="31"/>
  <c r="K129" i="31" l="1"/>
  <c r="E129" i="31" s="1"/>
  <c r="J124" i="31"/>
  <c r="I124" i="31"/>
  <c r="H124" i="31"/>
  <c r="G124" i="31"/>
  <c r="F124" i="31"/>
  <c r="J117" i="31"/>
  <c r="I117" i="31"/>
  <c r="H117" i="31"/>
  <c r="G117" i="31"/>
  <c r="F117" i="31"/>
  <c r="J97" i="31"/>
  <c r="J95" i="31" s="1"/>
  <c r="J95" i="42" s="1"/>
  <c r="I97" i="31"/>
  <c r="I95" i="31" s="1"/>
  <c r="I95" i="42" s="1"/>
  <c r="H97" i="31"/>
  <c r="H95" i="31" s="1"/>
  <c r="H95" i="42" s="1"/>
  <c r="G97" i="31"/>
  <c r="F97" i="31"/>
  <c r="F95" i="31" s="1"/>
  <c r="F95" i="42" s="1"/>
  <c r="J87" i="31"/>
  <c r="J85" i="31" s="1"/>
  <c r="J85" i="42" s="1"/>
  <c r="I87" i="31"/>
  <c r="I85" i="31" s="1"/>
  <c r="I85" i="42" s="1"/>
  <c r="H87" i="31"/>
  <c r="G87" i="31"/>
  <c r="F87" i="31"/>
  <c r="J75" i="31"/>
  <c r="I75" i="31"/>
  <c r="H75" i="31"/>
  <c r="G75" i="31"/>
  <c r="F75" i="31"/>
  <c r="J68" i="31"/>
  <c r="I68" i="31"/>
  <c r="H68" i="31"/>
  <c r="G68" i="31"/>
  <c r="F68" i="31"/>
  <c r="J61" i="31"/>
  <c r="I61" i="31"/>
  <c r="H61" i="31"/>
  <c r="G61" i="31"/>
  <c r="F61" i="31"/>
  <c r="K61" i="31" s="1"/>
  <c r="E61" i="31" s="1"/>
  <c r="J54" i="31"/>
  <c r="I54" i="31"/>
  <c r="H54" i="31"/>
  <c r="G54" i="31"/>
  <c r="F54" i="31"/>
  <c r="J28" i="31"/>
  <c r="I28" i="31"/>
  <c r="H28" i="31"/>
  <c r="G28" i="31"/>
  <c r="F28" i="31"/>
  <c r="K118" i="31"/>
  <c r="E118" i="31" s="1"/>
  <c r="B102" i="31"/>
  <c r="B101" i="31"/>
  <c r="B100" i="31"/>
  <c r="B99" i="31"/>
  <c r="B98" i="31"/>
  <c r="K87" i="31" l="1"/>
  <c r="E87" i="31" s="1"/>
  <c r="K117" i="31"/>
  <c r="E117" i="31" s="1"/>
  <c r="K28" i="31"/>
  <c r="E28" i="31" s="1"/>
  <c r="K75" i="31"/>
  <c r="E75" i="31" s="1"/>
  <c r="K68" i="31"/>
  <c r="E68" i="31" s="1"/>
  <c r="K54" i="31"/>
  <c r="E54" i="31" s="1"/>
  <c r="K124" i="31"/>
  <c r="E124" i="31" s="1"/>
  <c r="G95" i="31"/>
  <c r="K97" i="31"/>
  <c r="E97" i="31" s="1"/>
  <c r="F85" i="31"/>
  <c r="F85" i="42" s="1"/>
  <c r="G85" i="31"/>
  <c r="G85" i="42" s="1"/>
  <c r="H85" i="31"/>
  <c r="H85" i="42" s="1"/>
  <c r="K95" i="31" l="1"/>
  <c r="G95" i="42"/>
  <c r="K85" i="31"/>
  <c r="K85" i="42" s="1"/>
  <c r="B33" i="31"/>
  <c r="B32" i="31"/>
  <c r="B31" i="31"/>
  <c r="B30" i="31"/>
  <c r="B29" i="31"/>
  <c r="B23" i="31"/>
  <c r="B22" i="31"/>
  <c r="B21" i="31"/>
  <c r="B20" i="31"/>
  <c r="B19" i="31"/>
  <c r="I26" i="31"/>
  <c r="I26" i="42" s="1"/>
  <c r="J26" i="31"/>
  <c r="J26" i="42" s="1"/>
  <c r="H26" i="31"/>
  <c r="H26" i="42" s="1"/>
  <c r="G26" i="31"/>
  <c r="G26" i="42" s="1"/>
  <c r="F26" i="31"/>
  <c r="F26" i="42" s="1"/>
  <c r="J18" i="31"/>
  <c r="J16" i="31" s="1"/>
  <c r="J16" i="42" s="1"/>
  <c r="I18" i="31"/>
  <c r="I16" i="31" s="1"/>
  <c r="I16" i="42" s="1"/>
  <c r="H18" i="31"/>
  <c r="H16" i="31" s="1"/>
  <c r="H16" i="42" s="1"/>
  <c r="G18" i="31"/>
  <c r="G16" i="31" s="1"/>
  <c r="G16" i="42" s="1"/>
  <c r="F18" i="31"/>
  <c r="B2" i="40"/>
  <c r="B2" i="31"/>
  <c r="E95" i="31" l="1"/>
  <c r="E95" i="42" s="1"/>
  <c r="K95" i="42"/>
  <c r="F16" i="31"/>
  <c r="K18" i="31"/>
  <c r="E18" i="31" s="1"/>
  <c r="K26" i="31"/>
  <c r="E85" i="31"/>
  <c r="E85" i="42" s="1"/>
  <c r="I8" i="40"/>
  <c r="F8" i="40"/>
  <c r="H8" i="40"/>
  <c r="G8" i="40"/>
  <c r="H8" i="31"/>
  <c r="H6" i="31" s="1"/>
  <c r="I8" i="31"/>
  <c r="I6" i="31" s="1"/>
  <c r="G8" i="31"/>
  <c r="G6" i="31" s="1"/>
  <c r="F40" i="31"/>
  <c r="F8" i="31"/>
  <c r="J8" i="31"/>
  <c r="J6" i="31" s="1"/>
  <c r="H6" i="42" l="1"/>
  <c r="G6" i="42"/>
  <c r="J6" i="42"/>
  <c r="I6" i="42"/>
  <c r="K16" i="31"/>
  <c r="F16" i="42"/>
  <c r="E8" i="40"/>
  <c r="E26" i="31"/>
  <c r="E26" i="42" s="1"/>
  <c r="K26" i="42"/>
  <c r="F6" i="31"/>
  <c r="K8" i="31"/>
  <c r="F38" i="31"/>
  <c r="J8" i="40"/>
  <c r="J36" i="31"/>
  <c r="J36" i="42" s="1"/>
  <c r="I36" i="31"/>
  <c r="I36" i="42" s="1"/>
  <c r="H36" i="31"/>
  <c r="H36" i="42" s="1"/>
  <c r="G36" i="31"/>
  <c r="G36" i="42" s="1"/>
  <c r="F115" i="31" l="1"/>
  <c r="F138" i="31" s="1"/>
  <c r="F36" i="31"/>
  <c r="F36" i="42" s="1"/>
  <c r="F6" i="42"/>
  <c r="F105" i="31"/>
  <c r="F105" i="42" s="1"/>
  <c r="F38" i="42"/>
  <c r="E16" i="31"/>
  <c r="K16" i="42"/>
  <c r="E8" i="31"/>
  <c r="K6" i="31"/>
  <c r="K6" i="42" s="1"/>
  <c r="F107" i="31"/>
  <c r="F107" i="42" s="1"/>
  <c r="F144" i="42" s="1"/>
  <c r="F140" i="42" s="1"/>
  <c r="F83" i="31"/>
  <c r="F83" i="42" s="1"/>
  <c r="K36" i="31" l="1"/>
  <c r="K36" i="42" s="1"/>
  <c r="E17" i="40"/>
  <c r="F115" i="42"/>
  <c r="F148" i="42"/>
  <c r="F142" i="42"/>
  <c r="D8" i="40"/>
  <c r="E16" i="42"/>
  <c r="F148" i="31"/>
  <c r="E16" i="40"/>
  <c r="E6" i="31"/>
  <c r="E6" i="42" s="1"/>
  <c r="E36" i="31"/>
  <c r="E36" i="42" s="1"/>
  <c r="F144" i="31"/>
  <c r="F142" i="31"/>
  <c r="F138" i="42" l="1"/>
  <c r="C4" i="6"/>
  <c r="E7" i="40" l="1"/>
  <c r="F7" i="40" s="1"/>
  <c r="G7" i="40" s="1"/>
  <c r="H7" i="40" s="1"/>
  <c r="I7" i="40" s="1"/>
  <c r="B13" i="24" l="1"/>
  <c r="J4" i="42" s="1"/>
  <c r="G9" i="40" l="1"/>
  <c r="H9" i="40"/>
  <c r="I9" i="40"/>
  <c r="F10" i="40" l="1"/>
  <c r="G10" i="40" l="1"/>
  <c r="I10" i="40"/>
  <c r="F9" i="40"/>
  <c r="H10" i="40"/>
  <c r="I11" i="40" l="1"/>
  <c r="G11" i="40"/>
  <c r="F11" i="40"/>
  <c r="H11" i="40"/>
  <c r="F4" i="31" l="1"/>
  <c r="J4" i="31"/>
  <c r="B11" i="24"/>
  <c r="H4" i="42" s="1"/>
  <c r="B12" i="24"/>
  <c r="I4" i="42" s="1"/>
  <c r="B10" i="24"/>
  <c r="G4" i="42" s="1"/>
  <c r="G4" i="31" l="1"/>
  <c r="I4" i="31"/>
  <c r="H4" i="31"/>
  <c r="E14" i="40" l="1"/>
  <c r="F14" i="40" l="1"/>
  <c r="G14" i="40" l="1"/>
  <c r="J14" i="40" l="1"/>
  <c r="H14" i="40"/>
  <c r="I14" i="40"/>
  <c r="D14" i="40" l="1"/>
  <c r="E10" i="40" l="1"/>
  <c r="E9" i="40"/>
  <c r="E11" i="40" l="1"/>
  <c r="J10" i="40"/>
  <c r="J9" i="40"/>
  <c r="D10" i="40" l="1"/>
  <c r="J11" i="40"/>
  <c r="D9" i="40"/>
  <c r="D11" i="40" l="1"/>
  <c r="E12" i="40" l="1"/>
  <c r="E13" i="40" l="1"/>
  <c r="E15" i="40" l="1"/>
  <c r="F109" i="31"/>
  <c r="F109" i="42" s="1"/>
  <c r="F146" i="42" s="1"/>
  <c r="F146" i="31" l="1"/>
  <c r="F111" i="31"/>
  <c r="F111" i="42" s="1"/>
  <c r="F113" i="31"/>
  <c r="F113" i="42" s="1"/>
  <c r="I47" i="31"/>
  <c r="G47" i="31"/>
  <c r="J47" i="31"/>
  <c r="H47" i="31"/>
  <c r="I40" i="31"/>
  <c r="I38" i="31" s="1"/>
  <c r="H40" i="31"/>
  <c r="H38" i="31" s="1"/>
  <c r="G40" i="31"/>
  <c r="J40" i="31"/>
  <c r="J38" i="31" s="1"/>
  <c r="J38" i="42" l="1"/>
  <c r="J115" i="31"/>
  <c r="I38" i="42"/>
  <c r="I115" i="31"/>
  <c r="I138" i="31" s="1"/>
  <c r="H38" i="42"/>
  <c r="H115" i="31"/>
  <c r="H138" i="31" s="1"/>
  <c r="K47" i="31"/>
  <c r="E47" i="31" s="1"/>
  <c r="J107" i="31"/>
  <c r="J107" i="42" s="1"/>
  <c r="J144" i="42" s="1"/>
  <c r="J140" i="42" s="1"/>
  <c r="J83" i="31"/>
  <c r="G38" i="31"/>
  <c r="K40" i="31"/>
  <c r="E40" i="31" s="1"/>
  <c r="H12" i="40"/>
  <c r="I107" i="31"/>
  <c r="I107" i="42" s="1"/>
  <c r="I144" i="42" s="1"/>
  <c r="I140" i="42" s="1"/>
  <c r="I83" i="31"/>
  <c r="H107" i="31"/>
  <c r="H107" i="42" s="1"/>
  <c r="H144" i="42" s="1"/>
  <c r="H140" i="42" s="1"/>
  <c r="H83" i="31"/>
  <c r="G12" i="40"/>
  <c r="H105" i="31"/>
  <c r="H105" i="42" s="1"/>
  <c r="I12" i="40"/>
  <c r="J105" i="31"/>
  <c r="J105" i="42" s="1"/>
  <c r="I105" i="31"/>
  <c r="I105" i="42" s="1"/>
  <c r="K115" i="31" l="1"/>
  <c r="J138" i="31"/>
  <c r="K138" i="31" s="1"/>
  <c r="I138" i="42"/>
  <c r="I115" i="42"/>
  <c r="G38" i="42"/>
  <c r="G115" i="31"/>
  <c r="G138" i="31" s="1"/>
  <c r="H138" i="42"/>
  <c r="H115" i="42"/>
  <c r="J115" i="42"/>
  <c r="J148" i="31"/>
  <c r="J83" i="42"/>
  <c r="H148" i="31"/>
  <c r="H83" i="42"/>
  <c r="I148" i="31"/>
  <c r="I83" i="42"/>
  <c r="G105" i="31"/>
  <c r="F12" i="40"/>
  <c r="G83" i="31"/>
  <c r="G107" i="31"/>
  <c r="K38" i="31"/>
  <c r="K38" i="42" s="1"/>
  <c r="H144" i="31"/>
  <c r="I144" i="31"/>
  <c r="J144" i="31"/>
  <c r="I142" i="31"/>
  <c r="H13" i="40"/>
  <c r="I16" i="40"/>
  <c r="H142" i="31"/>
  <c r="G13" i="40"/>
  <c r="H16" i="40"/>
  <c r="I13" i="40"/>
  <c r="J142" i="31"/>
  <c r="G16" i="40"/>
  <c r="J138" i="42" l="1"/>
  <c r="F17" i="40"/>
  <c r="G115" i="42"/>
  <c r="K115" i="42"/>
  <c r="H148" i="42"/>
  <c r="H142" i="42"/>
  <c r="K107" i="31"/>
  <c r="K107" i="42" s="1"/>
  <c r="K144" i="42" s="1"/>
  <c r="G107" i="42"/>
  <c r="G144" i="42" s="1"/>
  <c r="G140" i="42" s="1"/>
  <c r="G142" i="31"/>
  <c r="G83" i="42"/>
  <c r="J142" i="42"/>
  <c r="J148" i="42"/>
  <c r="K105" i="31"/>
  <c r="K105" i="42" s="1"/>
  <c r="G105" i="42"/>
  <c r="I142" i="42"/>
  <c r="I148" i="42"/>
  <c r="F16" i="40"/>
  <c r="K83" i="31"/>
  <c r="K83" i="42" s="1"/>
  <c r="G148" i="31"/>
  <c r="F13" i="40"/>
  <c r="E38" i="31"/>
  <c r="J12" i="40"/>
  <c r="G144" i="31"/>
  <c r="G15" i="40"/>
  <c r="H15" i="40"/>
  <c r="I109" i="31"/>
  <c r="I109" i="42" s="1"/>
  <c r="I146" i="42" s="1"/>
  <c r="F15" i="40"/>
  <c r="G109" i="31"/>
  <c r="G109" i="42" s="1"/>
  <c r="G146" i="42" s="1"/>
  <c r="J109" i="31"/>
  <c r="H109" i="31"/>
  <c r="H109" i="42" s="1"/>
  <c r="H146" i="42" s="1"/>
  <c r="G17" i="40"/>
  <c r="H17" i="40"/>
  <c r="I15" i="40"/>
  <c r="I17" i="40"/>
  <c r="J15" i="40" l="1"/>
  <c r="J16" i="40"/>
  <c r="E105" i="31"/>
  <c r="E105" i="42" s="1"/>
  <c r="G138" i="42"/>
  <c r="K138" i="42"/>
  <c r="E138" i="42" s="1"/>
  <c r="J111" i="31"/>
  <c r="J111" i="42" s="1"/>
  <c r="J109" i="42"/>
  <c r="J146" i="42" s="1"/>
  <c r="E144" i="42"/>
  <c r="E140" i="42" s="1"/>
  <c r="K140" i="42"/>
  <c r="D12" i="40"/>
  <c r="E38" i="42"/>
  <c r="K144" i="31"/>
  <c r="E144" i="31" s="1"/>
  <c r="G142" i="42"/>
  <c r="G148" i="42"/>
  <c r="K148" i="42"/>
  <c r="E148" i="42" s="1"/>
  <c r="K142" i="42"/>
  <c r="E142" i="42" s="1"/>
  <c r="E107" i="31"/>
  <c r="E115" i="31"/>
  <c r="G146" i="31"/>
  <c r="G111" i="31"/>
  <c r="G111" i="42" s="1"/>
  <c r="H146" i="31"/>
  <c r="H111" i="31"/>
  <c r="H111" i="42" s="1"/>
  <c r="I146" i="31"/>
  <c r="I111" i="31"/>
  <c r="I111" i="42" s="1"/>
  <c r="E138" i="31"/>
  <c r="E83" i="31"/>
  <c r="K148" i="31"/>
  <c r="E148" i="31" s="1"/>
  <c r="K142" i="31"/>
  <c r="E142" i="31" s="1"/>
  <c r="J13" i="40"/>
  <c r="K109" i="31"/>
  <c r="K109" i="42" s="1"/>
  <c r="K146" i="42" s="1"/>
  <c r="E146" i="42" s="1"/>
  <c r="J146" i="31"/>
  <c r="G113" i="31"/>
  <c r="G113" i="42" s="1"/>
  <c r="H113" i="31"/>
  <c r="H113" i="42" s="1"/>
  <c r="J113" i="31"/>
  <c r="J113" i="42" s="1"/>
  <c r="I113" i="31"/>
  <c r="I113" i="42" s="1"/>
  <c r="D15" i="40" l="1"/>
  <c r="E107" i="42"/>
  <c r="D13" i="40"/>
  <c r="E83" i="42"/>
  <c r="D16" i="40"/>
  <c r="E115" i="42"/>
  <c r="K111" i="31"/>
  <c r="K111" i="42" s="1"/>
  <c r="E109" i="31"/>
  <c r="E109" i="42" s="1"/>
  <c r="K146" i="31"/>
  <c r="K113" i="31"/>
  <c r="K113" i="42" s="1"/>
  <c r="E111" i="31" l="1"/>
  <c r="E111" i="42" s="1"/>
  <c r="E113" i="31"/>
  <c r="E113" i="42" s="1"/>
  <c r="E146" i="31"/>
  <c r="J17" i="40"/>
  <c r="D17" i="40"/>
</calcChain>
</file>

<file path=xl/sharedStrings.xml><?xml version="1.0" encoding="utf-8"?>
<sst xmlns="http://schemas.openxmlformats.org/spreadsheetml/2006/main" count="597" uniqueCount="158">
  <si>
    <t>%</t>
  </si>
  <si>
    <t>db</t>
  </si>
  <si>
    <t>Megjegyzés</t>
  </si>
  <si>
    <t>ÖSSZESEN</t>
  </si>
  <si>
    <t>bevétel</t>
  </si>
  <si>
    <t>eFt</t>
  </si>
  <si>
    <t>egyéb</t>
  </si>
  <si>
    <t>átlag</t>
  </si>
  <si>
    <t>A tervezés menete:</t>
  </si>
  <si>
    <t>egyebek</t>
  </si>
  <si>
    <t>aaa</t>
  </si>
  <si>
    <t>elábé</t>
  </si>
  <si>
    <t>ö.kts/bruttó</t>
  </si>
  <si>
    <t>fő</t>
  </si>
  <si>
    <t>Működési költség</t>
  </si>
  <si>
    <t>Ebitda</t>
  </si>
  <si>
    <t>Beruházás</t>
  </si>
  <si>
    <t>Écs</t>
  </si>
  <si>
    <t>Nyereség</t>
  </si>
  <si>
    <t>Adózott nyereség</t>
  </si>
  <si>
    <t>társ. adó %</t>
  </si>
  <si>
    <t>évek</t>
  </si>
  <si>
    <t>Halmozott adózott</t>
  </si>
  <si>
    <t>Összes költség</t>
  </si>
  <si>
    <t>A munkalapok:</t>
  </si>
  <si>
    <t>www.excelmester.hu</t>
  </si>
  <si>
    <t>a</t>
  </si>
  <si>
    <t>b</t>
  </si>
  <si>
    <t>Tőke befektetés</t>
  </si>
  <si>
    <t>nyereség</t>
  </si>
  <si>
    <t>Nyereség halmozott</t>
  </si>
  <si>
    <t>c</t>
  </si>
  <si>
    <t>d</t>
  </si>
  <si>
    <t>A zöld mezők a beviteli mezők</t>
  </si>
  <si>
    <t>margin</t>
  </si>
  <si>
    <t>működési kts</t>
  </si>
  <si>
    <t>ebitda</t>
  </si>
  <si>
    <t>beruházás</t>
  </si>
  <si>
    <t>BERUHÁZÁSOK</t>
  </si>
  <si>
    <t>termék 1</t>
  </si>
  <si>
    <t>termék 2</t>
  </si>
  <si>
    <t>termék 3</t>
  </si>
  <si>
    <t>Ft/db</t>
  </si>
  <si>
    <t>ár</t>
  </si>
  <si>
    <t>anyag költség</t>
  </si>
  <si>
    <t>Beszerzés, anyag kts</t>
  </si>
  <si>
    <t>Eladás, bevétel Ft</t>
  </si>
  <si>
    <t>Gyártás, szolgáltatás</t>
  </si>
  <si>
    <t>Fedezet</t>
  </si>
  <si>
    <t>REZSI</t>
  </si>
  <si>
    <t>energia, telefon</t>
  </si>
  <si>
    <t>utazás</t>
  </si>
  <si>
    <t>egyéb rezsi kts</t>
  </si>
  <si>
    <t>termék 5</t>
  </si>
  <si>
    <t>termék 4</t>
  </si>
  <si>
    <t>szállítás</t>
  </si>
  <si>
    <t>csoport 1</t>
  </si>
  <si>
    <t>csoport 2</t>
  </si>
  <si>
    <t>csoport 3</t>
  </si>
  <si>
    <t>csoport 4</t>
  </si>
  <si>
    <t>csoport 5</t>
  </si>
  <si>
    <t>FEJLESZTÉS</t>
  </si>
  <si>
    <t>bbb</t>
  </si>
  <si>
    <t>ccc</t>
  </si>
  <si>
    <t>ddd</t>
  </si>
  <si>
    <t>eee</t>
  </si>
  <si>
    <t>MARKETING</t>
  </si>
  <si>
    <t>BÉR</t>
  </si>
  <si>
    <t>EGYEBEK</t>
  </si>
  <si>
    <t>online</t>
  </si>
  <si>
    <t>google</t>
  </si>
  <si>
    <t>hirdetés</t>
  </si>
  <si>
    <t>nyomtatott</t>
  </si>
  <si>
    <t>irodai</t>
  </si>
  <si>
    <t>épület</t>
  </si>
  <si>
    <t>gépek</t>
  </si>
  <si>
    <t>berendezések</t>
  </si>
  <si>
    <t>ÉRTÉKCSÖKKENÉS</t>
  </si>
  <si>
    <t>PÉNZÜGYI KIADÁSOK</t>
  </si>
  <si>
    <t>PÉNZÜGYI BEVÉTELEK</t>
  </si>
  <si>
    <t>bank hitel visszafizetés</t>
  </si>
  <si>
    <t>egyéb pü. kiadások</t>
  </si>
  <si>
    <t>bank hitel be</t>
  </si>
  <si>
    <t>tagi kölcsön</t>
  </si>
  <si>
    <t>tagi kölcsön vissza</t>
  </si>
  <si>
    <t>tőke befektetés</t>
  </si>
  <si>
    <t>egyéb pü. bevételek</t>
  </si>
  <si>
    <t>osztalék kifizetés</t>
  </si>
  <si>
    <t>más</t>
  </si>
  <si>
    <t>ANYAG</t>
  </si>
  <si>
    <t>ÉRTÉKESÍTÉS</t>
  </si>
  <si>
    <t>MENNYISÉG</t>
  </si>
  <si>
    <t>ÁTLAG</t>
  </si>
  <si>
    <t>darabszám</t>
  </si>
  <si>
    <t>az üzleti terv excel táblázatot készítette  :  www.excelmester.hu</t>
  </si>
  <si>
    <t>ALAPADATOK</t>
  </si>
  <si>
    <t>PÉNZÜGYI HELYZET</t>
  </si>
  <si>
    <t>PÉNZÜGYI HELYZET TŐKÉSÍTVE</t>
  </si>
  <si>
    <t>-</t>
  </si>
  <si>
    <t>XYZ KFT</t>
  </si>
  <si>
    <t>5 termék/szolgáltatás csoport van</t>
  </si>
  <si>
    <t>A termékek/szolgáltatások beszerzési ára illetve anyag-ára (elábé) megadható</t>
  </si>
  <si>
    <t>A termékek/szolgáltatások értékesítési ára megadható</t>
  </si>
  <si>
    <t xml:space="preserve">A bér költség számításnál a céges bérköltség = bruttó bér + közteher </t>
  </si>
  <si>
    <t>leírás: a munkalapok felsorolása, az üzleti terv kalkuláció főbb menete</t>
  </si>
  <si>
    <t>értékesítés mennyisége</t>
  </si>
  <si>
    <t>értékesítési ár</t>
  </si>
  <si>
    <t>értékesítés bevétele</t>
  </si>
  <si>
    <t>beszerzési/anyag ár</t>
  </si>
  <si>
    <t>beszerzés/anyag költsége</t>
  </si>
  <si>
    <t>Az üzleti terv készítése során a következő költségek, kiadások, bevételek szerepelnek:</t>
  </si>
  <si>
    <t>működési költségek</t>
  </si>
  <si>
    <t>- bér</t>
  </si>
  <si>
    <t>- rezsi</t>
  </si>
  <si>
    <t>- fejlesztés</t>
  </si>
  <si>
    <t>- marketing</t>
  </si>
  <si>
    <t>- egyebek</t>
  </si>
  <si>
    <t>beruházások</t>
  </si>
  <si>
    <t>értékcsökkenés</t>
  </si>
  <si>
    <t>fedezet</t>
  </si>
  <si>
    <t>ebitda, a tényleges bevételek mínusz a tényleges költségek</t>
  </si>
  <si>
    <t>összes költség</t>
  </si>
  <si>
    <t>hamozott nyereség</t>
  </si>
  <si>
    <t>adózott nyereség</t>
  </si>
  <si>
    <t>halmozott adózott nyereség</t>
  </si>
  <si>
    <t>pénzügyi helyzet</t>
  </si>
  <si>
    <t>- pü. bevételek</t>
  </si>
  <si>
    <t>- pü. kiadások</t>
  </si>
  <si>
    <t>tőkésített pénzügyi helyzet</t>
  </si>
  <si>
    <t>adatok</t>
  </si>
  <si>
    <t>cégnév:</t>
  </si>
  <si>
    <t>A fálj átnevezhető, a név vége maradjon az aktuális dátum, ÉÉÉÉHHNN formában</t>
  </si>
  <si>
    <t>GRAFIKON</t>
  </si>
  <si>
    <t>RÉSZLETESEN</t>
  </si>
  <si>
    <t xml:space="preserve">pénzügy </t>
  </si>
  <si>
    <t>tőkésítve</t>
  </si>
  <si>
    <t>ebitda hozam</t>
  </si>
  <si>
    <t>nyereség hozam</t>
  </si>
  <si>
    <t>halmozott nyereség hozam</t>
  </si>
  <si>
    <t>cégérték hozam</t>
  </si>
  <si>
    <t>Hozamok</t>
  </si>
  <si>
    <t>LÉTSZÁM</t>
  </si>
  <si>
    <t>bruttó havi bér</t>
  </si>
  <si>
    <t>tőke befektetés halmozott</t>
  </si>
  <si>
    <t>súlyozott tőke befektetés</t>
  </si>
  <si>
    <t>nettó</t>
  </si>
  <si>
    <t>nettó/bruttó</t>
  </si>
  <si>
    <t>fenntartás, bérleti díj</t>
  </si>
  <si>
    <t>A személtetés érdekében, van ahol ezekben már beírások, értékek szerepelnek, de ezek is átírhatók a saját dolgokra</t>
  </si>
  <si>
    <t>A cég profilja lehet termelés, szolgáltatás, kereskedelem, bármi</t>
  </si>
  <si>
    <t>A bér költségeknél öt bércsoport képezhető</t>
  </si>
  <si>
    <t>A beruházásoknál a kapcsolódó értékcsökkenés is megadható</t>
  </si>
  <si>
    <t>Hozam : nyereség szinten</t>
  </si>
  <si>
    <t>SZUMMA</t>
  </si>
  <si>
    <t>alapadatok fül: a külső és belső paraméterek megadása</t>
  </si>
  <si>
    <t>SZUMMA fül: a legfontosabb számok 5 évre</t>
  </si>
  <si>
    <t>grafikon fül: a szumma értékek grafikonon</t>
  </si>
  <si>
    <t>TERV fül: a költség, nyereség, készpénz tervező oldal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</si>
</sst>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0"/>
    <numFmt numFmtId="165" formatCode="#,##0_ ;\-#,##0\ "/>
    <numFmt numFmtId="166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4"/>
      <color rgb="FFFFC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7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rgb="FFFFC000"/>
      <name val="Calibri"/>
      <family val="2"/>
      <charset val="238"/>
      <scheme val="minor"/>
    </font>
    <font>
      <u/>
      <sz val="11"/>
      <color theme="0" tint="-0.34998626667073579"/>
      <name val="Calibri"/>
      <family val="2"/>
      <charset val="238"/>
      <scheme val="minor"/>
    </font>
    <font>
      <u/>
      <sz val="11"/>
      <color theme="0" tint="-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0"/>
      <color theme="2" tint="-0.749992370372631"/>
      <name val="Calibri"/>
      <family val="2"/>
      <charset val="238"/>
      <scheme val="minor"/>
    </font>
    <font>
      <b/>
      <sz val="10"/>
      <color theme="2" tint="-0.499984740745262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999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  <font>
      <i/>
      <sz val="11"/>
      <color theme="5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i/>
      <sz val="11"/>
      <color theme="8" tint="-0.499984740745262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5" fillId="0" borderId="0" xfId="0" applyNumberFormat="1" applyFont="1" applyBorder="1"/>
    <xf numFmtId="3" fontId="6" fillId="0" borderId="0" xfId="0" applyNumberFormat="1" applyFont="1"/>
    <xf numFmtId="0" fontId="0" fillId="4" borderId="0" xfId="0" applyFill="1" applyAlignment="1">
      <alignment vertical="center"/>
    </xf>
    <xf numFmtId="0" fontId="11" fillId="4" borderId="0" xfId="3" applyFont="1" applyFill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Border="1"/>
    <xf numFmtId="0" fontId="8" fillId="4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22" fillId="4" borderId="0" xfId="0" applyFont="1" applyFill="1" applyAlignment="1">
      <alignment vertical="center"/>
    </xf>
    <xf numFmtId="0" fontId="24" fillId="4" borderId="0" xfId="3" applyFont="1" applyFill="1" applyAlignment="1">
      <alignment horizontal="right" vertical="center"/>
    </xf>
    <xf numFmtId="9" fontId="0" fillId="2" borderId="0" xfId="1" applyFont="1" applyFill="1" applyProtection="1">
      <protection locked="0"/>
    </xf>
    <xf numFmtId="164" fontId="5" fillId="0" borderId="0" xfId="0" applyNumberFormat="1" applyFont="1" applyBorder="1" applyAlignment="1">
      <alignment horizontal="left" indent="1"/>
    </xf>
    <xf numFmtId="0" fontId="0" fillId="4" borderId="0" xfId="0" applyFill="1" applyAlignment="1">
      <alignment horizontal="right" vertical="center" indent="1"/>
    </xf>
    <xf numFmtId="164" fontId="5" fillId="0" borderId="0" xfId="0" applyNumberFormat="1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14" fontId="25" fillId="0" borderId="1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25" fillId="0" borderId="1" xfId="0" applyNumberFormat="1" applyFont="1" applyBorder="1" applyAlignment="1">
      <alignment horizontal="right" indent="1"/>
    </xf>
    <xf numFmtId="0" fontId="25" fillId="0" borderId="1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left" indent="1"/>
    </xf>
    <xf numFmtId="3" fontId="28" fillId="0" borderId="0" xfId="0" applyNumberFormat="1" applyFont="1" applyBorder="1" applyAlignment="1">
      <alignment horizontal="left" indent="1"/>
    </xf>
    <xf numFmtId="3" fontId="29" fillId="0" borderId="0" xfId="0" applyNumberFormat="1" applyFont="1" applyBorder="1" applyAlignment="1">
      <alignment horizontal="left" indent="1"/>
    </xf>
    <xf numFmtId="3" fontId="30" fillId="0" borderId="0" xfId="0" applyNumberFormat="1" applyFont="1" applyBorder="1" applyAlignment="1">
      <alignment horizontal="left" indent="1"/>
    </xf>
    <xf numFmtId="3" fontId="6" fillId="0" borderId="0" xfId="0" applyNumberFormat="1" applyFont="1" applyAlignment="1">
      <alignment horizontal="right"/>
    </xf>
    <xf numFmtId="3" fontId="34" fillId="0" borderId="0" xfId="0" applyNumberFormat="1" applyFont="1" applyFill="1" applyBorder="1" applyAlignment="1">
      <alignment horizontal="left" indent="1"/>
    </xf>
    <xf numFmtId="3" fontId="25" fillId="0" borderId="0" xfId="0" applyNumberFormat="1" applyFont="1" applyBorder="1" applyAlignment="1">
      <alignment horizontal="left" indent="1"/>
    </xf>
    <xf numFmtId="3" fontId="36" fillId="0" borderId="0" xfId="0" applyNumberFormat="1" applyFont="1" applyBorder="1" applyAlignment="1">
      <alignment horizontal="left" indent="1"/>
    </xf>
    <xf numFmtId="3" fontId="27" fillId="0" borderId="0" xfId="0" applyNumberFormat="1" applyFont="1" applyBorder="1" applyAlignment="1">
      <alignment horizontal="left" indent="1"/>
    </xf>
    <xf numFmtId="14" fontId="9" fillId="4" borderId="0" xfId="0" applyNumberFormat="1" applyFont="1" applyFill="1" applyAlignment="1">
      <alignment horizontal="right" vertical="center" indent="1"/>
    </xf>
    <xf numFmtId="0" fontId="22" fillId="4" borderId="0" xfId="0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quotePrefix="1"/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left" indent="1"/>
    </xf>
    <xf numFmtId="0" fontId="0" fillId="0" borderId="0" xfId="0" applyProtection="1"/>
    <xf numFmtId="3" fontId="0" fillId="0" borderId="0" xfId="0" applyNumberFormat="1" applyProtection="1"/>
    <xf numFmtId="0" fontId="8" fillId="4" borderId="0" xfId="0" applyFont="1" applyFill="1" applyAlignment="1" applyProtection="1">
      <alignment horizontal="left" vertical="center" indent="1"/>
    </xf>
    <xf numFmtId="0" fontId="0" fillId="4" borderId="0" xfId="0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3" fontId="0" fillId="4" borderId="0" xfId="0" applyNumberForma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23" fillId="4" borderId="0" xfId="3" applyFont="1" applyFill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</xf>
    <xf numFmtId="0" fontId="2" fillId="0" borderId="1" xfId="0" applyFont="1" applyBorder="1" applyAlignment="1" applyProtection="1">
      <alignment horizontal="left" indent="1"/>
    </xf>
    <xf numFmtId="0" fontId="0" fillId="0" borderId="1" xfId="0" applyBorder="1" applyProtection="1"/>
    <xf numFmtId="0" fontId="2" fillId="0" borderId="1" xfId="0" applyFont="1" applyBorder="1" applyAlignment="1" applyProtection="1">
      <alignment horizontal="right" indent="1"/>
    </xf>
    <xf numFmtId="0" fontId="2" fillId="0" borderId="1" xfId="0" applyFont="1" applyBorder="1" applyProtection="1"/>
    <xf numFmtId="0" fontId="2" fillId="0" borderId="0" xfId="0" applyFont="1" applyFill="1" applyBorder="1" applyAlignment="1" applyProtection="1">
      <alignment horizontal="right" indent="1"/>
    </xf>
    <xf numFmtId="0" fontId="2" fillId="0" borderId="0" xfId="0" applyFont="1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Font="1" applyProtection="1"/>
    <xf numFmtId="0" fontId="0" fillId="0" borderId="0" xfId="0" applyAlignment="1" applyProtection="1">
      <alignment horizontal="right"/>
    </xf>
    <xf numFmtId="11" fontId="8" fillId="4" borderId="0" xfId="0" applyNumberFormat="1" applyFont="1" applyFill="1" applyAlignment="1" applyProtection="1">
      <alignment horizontal="left" vertical="center" indent="1"/>
    </xf>
    <xf numFmtId="11" fontId="22" fillId="4" borderId="0" xfId="0" applyNumberFormat="1" applyFont="1" applyFill="1" applyAlignment="1" applyProtection="1">
      <alignment vertical="center"/>
    </xf>
    <xf numFmtId="0" fontId="11" fillId="4" borderId="0" xfId="3" applyFont="1" applyFill="1" applyAlignment="1" applyProtection="1">
      <alignment horizontal="right" vertical="center"/>
    </xf>
    <xf numFmtId="14" fontId="9" fillId="4" borderId="0" xfId="0" applyNumberFormat="1" applyFont="1" applyFill="1" applyAlignment="1" applyProtection="1">
      <alignment horizontal="right" vertical="center" indent="1"/>
    </xf>
    <xf numFmtId="11" fontId="2" fillId="0" borderId="0" xfId="0" applyNumberFormat="1" applyFont="1" applyAlignment="1" applyProtection="1">
      <alignment horizontal="left" indent="1"/>
    </xf>
    <xf numFmtId="0" fontId="2" fillId="3" borderId="2" xfId="0" applyFont="1" applyFill="1" applyBorder="1" applyAlignment="1" applyProtection="1">
      <alignment horizontal="left" indent="1"/>
    </xf>
    <xf numFmtId="0" fontId="2" fillId="3" borderId="2" xfId="0" applyFont="1" applyFill="1" applyBorder="1" applyProtection="1"/>
    <xf numFmtId="0" fontId="0" fillId="3" borderId="2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13" fillId="3" borderId="0" xfId="0" applyFont="1" applyFill="1" applyAlignment="1" applyProtection="1">
      <alignment horizontal="left" indent="1"/>
    </xf>
    <xf numFmtId="0" fontId="13" fillId="3" borderId="0" xfId="0" applyFont="1" applyFill="1" applyProtection="1"/>
    <xf numFmtId="0" fontId="13" fillId="3" borderId="0" xfId="0" applyFont="1" applyFill="1" applyAlignment="1" applyProtection="1">
      <alignment horizontal="right"/>
    </xf>
    <xf numFmtId="3" fontId="14" fillId="3" borderId="0" xfId="0" applyNumberFormat="1" applyFont="1" applyFill="1" applyProtection="1"/>
    <xf numFmtId="3" fontId="13" fillId="3" borderId="0" xfId="0" applyNumberFormat="1" applyFont="1" applyFill="1" applyProtection="1"/>
    <xf numFmtId="9" fontId="3" fillId="0" borderId="0" xfId="1" applyFont="1" applyProtection="1"/>
    <xf numFmtId="9" fontId="3" fillId="0" borderId="0" xfId="1" applyFont="1" applyAlignment="1" applyProtection="1">
      <alignment horizontal="right"/>
    </xf>
    <xf numFmtId="3" fontId="0" fillId="0" borderId="1" xfId="0" applyNumberFormat="1" applyBorder="1" applyProtection="1"/>
    <xf numFmtId="3" fontId="0" fillId="0" borderId="1" xfId="0" applyNumberFormat="1" applyFont="1" applyBorder="1" applyProtection="1"/>
    <xf numFmtId="3" fontId="0" fillId="0" borderId="1" xfId="0" applyNumberFormat="1" applyBorder="1" applyAlignment="1" applyProtection="1">
      <alignment horizontal="right"/>
    </xf>
    <xf numFmtId="3" fontId="0" fillId="0" borderId="0" xfId="0" applyNumberFormat="1" applyFill="1" applyProtection="1"/>
    <xf numFmtId="3" fontId="0" fillId="0" borderId="0" xfId="0" applyNumberFormat="1" applyFont="1" applyFill="1" applyProtection="1"/>
    <xf numFmtId="3" fontId="0" fillId="0" borderId="0" xfId="0" applyNumberFormat="1" applyFill="1" applyAlignment="1" applyProtection="1">
      <alignment horizontal="right"/>
    </xf>
    <xf numFmtId="3" fontId="0" fillId="0" borderId="0" xfId="0" applyNumberFormat="1" applyFont="1" applyProtection="1"/>
    <xf numFmtId="3" fontId="0" fillId="0" borderId="0" xfId="0" applyNumberFormat="1" applyAlignment="1" applyProtection="1">
      <alignment horizontal="right"/>
    </xf>
    <xf numFmtId="0" fontId="2" fillId="3" borderId="0" xfId="0" applyFont="1" applyFill="1" applyAlignment="1" applyProtection="1">
      <alignment horizontal="left" indent="1"/>
    </xf>
    <xf numFmtId="0" fontId="2" fillId="3" borderId="0" xfId="0" applyFont="1" applyFill="1" applyProtection="1"/>
    <xf numFmtId="3" fontId="0" fillId="3" borderId="0" xfId="0" applyNumberFormat="1" applyFont="1" applyFill="1" applyProtection="1"/>
    <xf numFmtId="3" fontId="2" fillId="3" borderId="0" xfId="0" applyNumberFormat="1" applyFont="1" applyFill="1" applyProtection="1"/>
    <xf numFmtId="3" fontId="2" fillId="3" borderId="0" xfId="0" applyNumberFormat="1" applyFont="1" applyFill="1" applyAlignment="1" applyProtection="1">
      <alignment horizontal="right"/>
    </xf>
    <xf numFmtId="0" fontId="35" fillId="3" borderId="0" xfId="0" applyFont="1" applyFill="1" applyAlignment="1" applyProtection="1">
      <alignment horizontal="left" indent="1"/>
    </xf>
    <xf numFmtId="0" fontId="35" fillId="3" borderId="0" xfId="0" applyFont="1" applyFill="1" applyProtection="1"/>
    <xf numFmtId="0" fontId="15" fillId="3" borderId="0" xfId="0" applyFont="1" applyFill="1" applyProtection="1"/>
    <xf numFmtId="0" fontId="19" fillId="3" borderId="0" xfId="0" applyFont="1" applyFill="1" applyAlignment="1" applyProtection="1">
      <alignment horizontal="left" indent="1"/>
    </xf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right"/>
    </xf>
    <xf numFmtId="3" fontId="20" fillId="3" borderId="0" xfId="0" applyNumberFormat="1" applyFont="1" applyFill="1" applyProtection="1"/>
    <xf numFmtId="3" fontId="19" fillId="3" borderId="0" xfId="0" applyNumberFormat="1" applyFont="1" applyFill="1" applyProtection="1"/>
    <xf numFmtId="0" fontId="2" fillId="3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left" indent="1"/>
    </xf>
    <xf numFmtId="0" fontId="17" fillId="3" borderId="0" xfId="0" applyFont="1" applyFill="1" applyProtection="1"/>
    <xf numFmtId="0" fontId="17" fillId="3" borderId="0" xfId="0" applyFont="1" applyFill="1" applyAlignment="1" applyProtection="1">
      <alignment horizontal="right"/>
    </xf>
    <xf numFmtId="3" fontId="18" fillId="3" borderId="0" xfId="0" applyNumberFormat="1" applyFont="1" applyFill="1" applyProtection="1"/>
    <xf numFmtId="3" fontId="17" fillId="3" borderId="0" xfId="0" applyNumberFormat="1" applyFont="1" applyFill="1" applyProtection="1"/>
    <xf numFmtId="0" fontId="32" fillId="3" borderId="0" xfId="0" applyFont="1" applyFill="1" applyAlignment="1" applyProtection="1">
      <alignment horizontal="left" indent="1"/>
    </xf>
    <xf numFmtId="0" fontId="32" fillId="3" borderId="0" xfId="0" applyFont="1" applyFill="1" applyProtection="1"/>
    <xf numFmtId="0" fontId="32" fillId="3" borderId="0" xfId="0" applyFont="1" applyFill="1" applyAlignment="1" applyProtection="1">
      <alignment horizontal="right"/>
    </xf>
    <xf numFmtId="3" fontId="33" fillId="3" borderId="0" xfId="0" applyNumberFormat="1" applyFont="1" applyFill="1" applyProtection="1"/>
    <xf numFmtId="3" fontId="32" fillId="3" borderId="0" xfId="0" applyNumberFormat="1" applyFont="1" applyFill="1" applyProtection="1"/>
    <xf numFmtId="0" fontId="0" fillId="0" borderId="1" xfId="0" applyBorder="1" applyAlignment="1" applyProtection="1">
      <alignment horizontal="left" indent="1"/>
    </xf>
    <xf numFmtId="0" fontId="0" fillId="0" borderId="0" xfId="0" applyFill="1" applyAlignment="1" applyProtection="1">
      <alignment horizontal="left" indent="1"/>
    </xf>
    <xf numFmtId="0" fontId="16" fillId="3" borderId="0" xfId="0" applyFont="1" applyFill="1" applyAlignment="1" applyProtection="1">
      <alignment horizontal="left" indent="1"/>
    </xf>
    <xf numFmtId="0" fontId="16" fillId="3" borderId="0" xfId="0" applyFont="1" applyFill="1" applyProtection="1"/>
    <xf numFmtId="0" fontId="16" fillId="3" borderId="0" xfId="0" applyFont="1" applyFill="1" applyAlignment="1" applyProtection="1">
      <alignment horizontal="right"/>
    </xf>
    <xf numFmtId="3" fontId="37" fillId="3" borderId="0" xfId="0" applyNumberFormat="1" applyFont="1" applyFill="1" applyProtection="1"/>
    <xf numFmtId="3" fontId="16" fillId="3" borderId="0" xfId="0" applyNumberFormat="1" applyFont="1" applyFill="1" applyProtection="1"/>
    <xf numFmtId="0" fontId="38" fillId="3" borderId="0" xfId="0" applyFont="1" applyFill="1" applyAlignment="1" applyProtection="1">
      <alignment horizontal="left" indent="1"/>
    </xf>
    <xf numFmtId="0" fontId="38" fillId="3" borderId="0" xfId="0" applyFont="1" applyFill="1" applyProtection="1"/>
    <xf numFmtId="0" fontId="38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2" fillId="0" borderId="0" xfId="0" applyFont="1" applyFill="1" applyAlignment="1" applyProtection="1">
      <alignment horizontal="left" indent="1"/>
    </xf>
    <xf numFmtId="0" fontId="7" fillId="3" borderId="0" xfId="0" applyFont="1" applyFill="1" applyAlignment="1" applyProtection="1">
      <alignment horizontal="left" indent="1"/>
    </xf>
    <xf numFmtId="0" fontId="7" fillId="3" borderId="0" xfId="0" applyFont="1" applyFill="1" applyAlignment="1" applyProtection="1">
      <alignment horizontal="right"/>
    </xf>
    <xf numFmtId="165" fontId="7" fillId="3" borderId="0" xfId="2" applyNumberFormat="1" applyFont="1" applyFill="1" applyProtection="1"/>
    <xf numFmtId="165" fontId="4" fillId="3" borderId="0" xfId="2" applyNumberFormat="1" applyFont="1" applyFill="1" applyProtection="1"/>
    <xf numFmtId="3" fontId="0" fillId="2" borderId="0" xfId="0" applyNumberFormat="1" applyFill="1" applyAlignment="1" applyProtection="1">
      <alignment horizontal="left" indent="1"/>
      <protection locked="0"/>
    </xf>
    <xf numFmtId="3" fontId="0" fillId="2" borderId="0" xfId="0" applyNumberFormat="1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3" fontId="0" fillId="0" borderId="0" xfId="0" applyNumberFormat="1" applyFont="1" applyAlignment="1">
      <alignment horizontal="right"/>
    </xf>
    <xf numFmtId="3" fontId="41" fillId="0" borderId="0" xfId="0" applyNumberFormat="1" applyFont="1" applyFill="1" applyBorder="1" applyAlignment="1">
      <alignment horizontal="left" indent="1"/>
    </xf>
    <xf numFmtId="0" fontId="42" fillId="0" borderId="0" xfId="0" applyFont="1" applyAlignment="1">
      <alignment horizontal="right" indent="1"/>
    </xf>
    <xf numFmtId="0" fontId="2" fillId="0" borderId="1" xfId="0" applyFont="1" applyBorder="1" applyAlignment="1">
      <alignment horizontal="left" indent="1"/>
    </xf>
    <xf numFmtId="9" fontId="2" fillId="0" borderId="1" xfId="0" applyNumberFormat="1" applyFont="1" applyBorder="1"/>
    <xf numFmtId="3" fontId="43" fillId="0" borderId="0" xfId="0" applyNumberFormat="1" applyFont="1" applyAlignment="1">
      <alignment horizontal="right" indent="1"/>
    </xf>
    <xf numFmtId="9" fontId="0" fillId="0" borderId="0" xfId="1" applyFont="1"/>
    <xf numFmtId="9" fontId="0" fillId="0" borderId="0" xfId="1" applyFont="1" applyFill="1"/>
    <xf numFmtId="9" fontId="0" fillId="0" borderId="0" xfId="0" applyNumberFormat="1"/>
    <xf numFmtId="0" fontId="0" fillId="0" borderId="1" xfId="0" applyBorder="1"/>
    <xf numFmtId="9" fontId="2" fillId="0" borderId="0" xfId="1" applyFont="1"/>
    <xf numFmtId="3" fontId="0" fillId="0" borderId="0" xfId="1" applyNumberFormat="1" applyFont="1"/>
    <xf numFmtId="9" fontId="4" fillId="0" borderId="1" xfId="1" applyFont="1" applyBorder="1"/>
    <xf numFmtId="3" fontId="0" fillId="0" borderId="0" xfId="0" applyNumberFormat="1" applyFill="1" applyProtection="1">
      <protection locked="0"/>
    </xf>
    <xf numFmtId="3" fontId="0" fillId="0" borderId="0" xfId="0" applyNumberFormat="1" applyFill="1" applyAlignment="1" applyProtection="1">
      <alignment horizontal="left" indent="1"/>
    </xf>
    <xf numFmtId="0" fontId="0" fillId="0" borderId="1" xfId="0" applyBorder="1" applyAlignment="1" applyProtection="1">
      <alignment horizontal="right"/>
    </xf>
    <xf numFmtId="9" fontId="2" fillId="0" borderId="1" xfId="1" applyFont="1" applyBorder="1" applyAlignment="1">
      <alignment horizontal="right"/>
    </xf>
    <xf numFmtId="0" fontId="42" fillId="0" borderId="0" xfId="0" applyFont="1" applyProtection="1"/>
    <xf numFmtId="0" fontId="42" fillId="4" borderId="0" xfId="0" applyFont="1" applyFill="1" applyAlignment="1" applyProtection="1">
      <alignment vertical="center"/>
    </xf>
    <xf numFmtId="0" fontId="42" fillId="3" borderId="2" xfId="0" applyFont="1" applyFill="1" applyBorder="1" applyAlignment="1" applyProtection="1">
      <alignment horizontal="center"/>
    </xf>
    <xf numFmtId="3" fontId="44" fillId="3" borderId="0" xfId="0" applyNumberFormat="1" applyFont="1" applyFill="1" applyProtection="1"/>
    <xf numFmtId="9" fontId="45" fillId="0" borderId="0" xfId="1" applyFont="1" applyProtection="1"/>
    <xf numFmtId="3" fontId="42" fillId="0" borderId="1" xfId="0" applyNumberFormat="1" applyFont="1" applyBorder="1" applyProtection="1"/>
    <xf numFmtId="3" fontId="42" fillId="3" borderId="0" xfId="0" applyNumberFormat="1" applyFont="1" applyFill="1" applyProtection="1"/>
    <xf numFmtId="3" fontId="42" fillId="0" borderId="0" xfId="0" applyNumberFormat="1" applyFont="1" applyFill="1" applyProtection="1">
      <protection locked="0"/>
    </xf>
    <xf numFmtId="3" fontId="46" fillId="3" borderId="0" xfId="0" applyNumberFormat="1" applyFont="1" applyFill="1" applyProtection="1"/>
    <xf numFmtId="3" fontId="42" fillId="0" borderId="0" xfId="0" applyNumberFormat="1" applyFont="1" applyFill="1" applyProtection="1"/>
    <xf numFmtId="3" fontId="47" fillId="3" borderId="0" xfId="0" applyNumberFormat="1" applyFont="1" applyFill="1" applyProtection="1"/>
    <xf numFmtId="3" fontId="48" fillId="3" borderId="0" xfId="0" applyNumberFormat="1" applyFont="1" applyFill="1" applyProtection="1"/>
    <xf numFmtId="3" fontId="49" fillId="3" borderId="0" xfId="0" applyNumberFormat="1" applyFont="1" applyFill="1" applyProtection="1"/>
    <xf numFmtId="3" fontId="50" fillId="3" borderId="0" xfId="0" applyNumberFormat="1" applyFont="1" applyFill="1" applyProtection="1"/>
    <xf numFmtId="3" fontId="42" fillId="0" borderId="0" xfId="0" applyNumberFormat="1" applyFont="1" applyProtection="1"/>
    <xf numFmtId="3" fontId="51" fillId="3" borderId="0" xfId="0" applyNumberFormat="1" applyFont="1" applyFill="1" applyProtection="1"/>
    <xf numFmtId="0" fontId="42" fillId="0" borderId="0" xfId="0" applyFont="1"/>
    <xf numFmtId="9" fontId="51" fillId="0" borderId="1" xfId="1" applyFont="1" applyBorder="1" applyAlignment="1">
      <alignment horizontal="right"/>
    </xf>
    <xf numFmtId="9" fontId="42" fillId="0" borderId="0" xfId="1" applyFont="1"/>
    <xf numFmtId="3" fontId="4" fillId="0" borderId="0" xfId="1" applyNumberFormat="1" applyFont="1" applyProtection="1"/>
    <xf numFmtId="166" fontId="0" fillId="0" borderId="1" xfId="0" applyNumberFormat="1" applyBorder="1" applyProtection="1"/>
    <xf numFmtId="166" fontId="0" fillId="0" borderId="1" xfId="0" applyNumberFormat="1" applyFont="1" applyBorder="1" applyProtection="1"/>
    <xf numFmtId="166" fontId="0" fillId="2" borderId="0" xfId="0" applyNumberFormat="1" applyFill="1" applyProtection="1">
      <protection locked="0"/>
    </xf>
    <xf numFmtId="166" fontId="0" fillId="0" borderId="0" xfId="0" applyNumberFormat="1" applyFont="1" applyProtection="1"/>
    <xf numFmtId="3" fontId="0" fillId="0" borderId="0" xfId="0" applyNumberFormat="1" applyFont="1" applyFill="1" applyAlignment="1" applyProtection="1">
      <alignment horizontal="left" indent="1"/>
    </xf>
    <xf numFmtId="166" fontId="42" fillId="0" borderId="1" xfId="0" applyNumberFormat="1" applyFont="1" applyBorder="1" applyProtection="1"/>
    <xf numFmtId="166" fontId="42" fillId="0" borderId="0" xfId="0" applyNumberFormat="1" applyFont="1" applyFill="1" applyProtection="1"/>
    <xf numFmtId="0" fontId="21" fillId="0" borderId="0" xfId="0" applyFont="1" applyProtection="1"/>
    <xf numFmtId="0" fontId="35" fillId="3" borderId="0" xfId="0" applyFont="1" applyFill="1" applyAlignment="1" applyProtection="1">
      <alignment horizontal="right"/>
    </xf>
    <xf numFmtId="3" fontId="38" fillId="3" borderId="0" xfId="0" applyNumberFormat="1" applyFont="1" applyFill="1" applyProtection="1"/>
    <xf numFmtId="3" fontId="39" fillId="3" borderId="0" xfId="0" applyNumberFormat="1" applyFont="1" applyFill="1" applyProtection="1"/>
    <xf numFmtId="0" fontId="52" fillId="4" borderId="0" xfId="3" applyFont="1" applyFill="1" applyAlignment="1" applyProtection="1">
      <alignment horizontal="right" vertical="center"/>
    </xf>
    <xf numFmtId="11" fontId="8" fillId="4" borderId="0" xfId="0" applyNumberFormat="1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vertical="center"/>
    </xf>
    <xf numFmtId="0" fontId="42" fillId="4" borderId="0" xfId="0" applyFont="1" applyFill="1" applyBorder="1" applyAlignment="1" applyProtection="1">
      <alignment vertical="center"/>
    </xf>
    <xf numFmtId="11" fontId="22" fillId="4" borderId="0" xfId="0" applyNumberFormat="1" applyFont="1" applyFill="1" applyBorder="1" applyAlignment="1" applyProtection="1">
      <alignment vertical="center"/>
    </xf>
    <xf numFmtId="0" fontId="11" fillId="4" borderId="0" xfId="3" applyFont="1" applyFill="1" applyBorder="1" applyAlignment="1" applyProtection="1">
      <alignment horizontal="right" vertical="center"/>
    </xf>
    <xf numFmtId="0" fontId="52" fillId="4" borderId="0" xfId="3" applyFont="1" applyFill="1" applyBorder="1" applyAlignment="1" applyProtection="1">
      <alignment horizontal="right" vertical="center"/>
    </xf>
    <xf numFmtId="0" fontId="23" fillId="4" borderId="0" xfId="3" applyFont="1" applyFill="1" applyBorder="1" applyAlignment="1" applyProtection="1">
      <alignment horizontal="right" vertical="center"/>
    </xf>
    <xf numFmtId="14" fontId="9" fillId="4" borderId="0" xfId="0" applyNumberFormat="1" applyFont="1" applyFill="1" applyBorder="1" applyAlignment="1" applyProtection="1">
      <alignment horizontal="right" vertical="center" indent="1"/>
    </xf>
    <xf numFmtId="11" fontId="2" fillId="0" borderId="0" xfId="0" applyNumberFormat="1" applyFont="1" applyBorder="1" applyAlignment="1" applyProtection="1">
      <alignment horizontal="left" indent="1"/>
    </xf>
    <xf numFmtId="0" fontId="0" fillId="0" borderId="0" xfId="0" applyBorder="1" applyProtection="1"/>
    <xf numFmtId="0" fontId="42" fillId="0" borderId="0" xfId="0" applyFont="1" applyBorder="1" applyProtection="1"/>
    <xf numFmtId="0" fontId="21" fillId="0" borderId="0" xfId="0" applyFont="1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 indent="1"/>
    </xf>
    <xf numFmtId="0" fontId="0" fillId="0" borderId="0" xfId="0" applyFont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left" inden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right"/>
    </xf>
    <xf numFmtId="3" fontId="44" fillId="3" borderId="0" xfId="0" applyNumberFormat="1" applyFont="1" applyFill="1" applyBorder="1" applyProtection="1"/>
    <xf numFmtId="3" fontId="13" fillId="3" borderId="0" xfId="0" applyNumberFormat="1" applyFont="1" applyFill="1" applyBorder="1" applyProtection="1"/>
    <xf numFmtId="3" fontId="14" fillId="3" borderId="0" xfId="0" applyNumberFormat="1" applyFont="1" applyFill="1" applyBorder="1" applyProtection="1"/>
    <xf numFmtId="9" fontId="45" fillId="0" borderId="0" xfId="1" applyFont="1" applyBorder="1" applyProtection="1"/>
    <xf numFmtId="9" fontId="3" fillId="0" borderId="0" xfId="1" applyFont="1" applyBorder="1" applyProtection="1"/>
    <xf numFmtId="9" fontId="3" fillId="0" borderId="0" xfId="1" applyFont="1" applyBorder="1" applyAlignment="1" applyProtection="1">
      <alignment horizontal="right"/>
    </xf>
    <xf numFmtId="3" fontId="0" fillId="2" borderId="0" xfId="0" applyNumberFormat="1" applyFill="1" applyBorder="1" applyAlignment="1" applyProtection="1">
      <alignment horizontal="left" indent="1"/>
      <protection locked="0"/>
    </xf>
    <xf numFmtId="3" fontId="0" fillId="2" borderId="0" xfId="0" applyNumberFormat="1" applyFill="1" applyBorder="1" applyProtection="1">
      <protection locked="0"/>
    </xf>
    <xf numFmtId="3" fontId="0" fillId="0" borderId="0" xfId="0" applyNumberFormat="1" applyFill="1" applyBorder="1" applyProtection="1"/>
    <xf numFmtId="3" fontId="0" fillId="0" borderId="0" xfId="0" applyNumberFormat="1" applyFont="1" applyFill="1" applyBorder="1" applyProtection="1"/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Border="1" applyProtection="1"/>
    <xf numFmtId="3" fontId="0" fillId="0" borderId="0" xfId="0" applyNumberFormat="1" applyFont="1" applyBorder="1" applyProtection="1"/>
    <xf numFmtId="3" fontId="0" fillId="0" borderId="0" xfId="0" applyNumberFormat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 indent="1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3" fontId="42" fillId="3" borderId="0" xfId="0" applyNumberFormat="1" applyFont="1" applyFill="1" applyBorder="1" applyProtection="1"/>
    <xf numFmtId="3" fontId="2" fillId="3" borderId="0" xfId="0" applyNumberFormat="1" applyFont="1" applyFill="1" applyBorder="1" applyProtection="1"/>
    <xf numFmtId="3" fontId="0" fillId="3" borderId="0" xfId="0" applyNumberFormat="1" applyFont="1" applyFill="1" applyBorder="1" applyProtection="1"/>
    <xf numFmtId="3" fontId="2" fillId="3" borderId="0" xfId="0" applyNumberFormat="1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left" indent="1"/>
    </xf>
    <xf numFmtId="0" fontId="35" fillId="3" borderId="0" xfId="0" applyFont="1" applyFill="1" applyBorder="1" applyProtection="1"/>
    <xf numFmtId="0" fontId="35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Protection="1"/>
    <xf numFmtId="3" fontId="42" fillId="0" borderId="0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19" fillId="3" borderId="0" xfId="0" applyFont="1" applyFill="1" applyBorder="1" applyAlignment="1" applyProtection="1">
      <alignment horizontal="left" indent="1"/>
    </xf>
    <xf numFmtId="0" fontId="19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right"/>
    </xf>
    <xf numFmtId="3" fontId="46" fillId="3" borderId="0" xfId="0" applyNumberFormat="1" applyFont="1" applyFill="1" applyBorder="1" applyProtection="1"/>
    <xf numFmtId="3" fontId="19" fillId="3" borderId="0" xfId="0" applyNumberFormat="1" applyFont="1" applyFill="1" applyBorder="1" applyProtection="1"/>
    <xf numFmtId="3" fontId="20" fillId="3" borderId="0" xfId="0" applyNumberFormat="1" applyFont="1" applyFill="1" applyBorder="1" applyProtection="1"/>
    <xf numFmtId="3" fontId="0" fillId="0" borderId="0" xfId="0" applyNumberFormat="1" applyFill="1" applyBorder="1" applyAlignment="1" applyProtection="1">
      <alignment horizontal="left" indent="1"/>
    </xf>
    <xf numFmtId="3" fontId="0" fillId="2" borderId="0" xfId="0" applyNumberFormat="1" applyFont="1" applyFill="1" applyBorder="1" applyProtection="1">
      <protection locked="0"/>
    </xf>
    <xf numFmtId="3" fontId="42" fillId="0" borderId="0" xfId="0" applyNumberFormat="1" applyFont="1" applyFill="1" applyBorder="1" applyProtection="1"/>
    <xf numFmtId="3" fontId="0" fillId="0" borderId="0" xfId="0" applyNumberFormat="1" applyFont="1" applyFill="1" applyBorder="1" applyAlignment="1" applyProtection="1">
      <alignment horizontal="left" indent="1"/>
    </xf>
    <xf numFmtId="166" fontId="42" fillId="0" borderId="0" xfId="0" applyNumberFormat="1" applyFont="1" applyFill="1" applyBorder="1" applyProtection="1"/>
    <xf numFmtId="166" fontId="0" fillId="2" borderId="0" xfId="0" applyNumberFormat="1" applyFill="1" applyBorder="1" applyProtection="1">
      <protection locked="0"/>
    </xf>
    <xf numFmtId="166" fontId="0" fillId="0" borderId="0" xfId="0" applyNumberFormat="1" applyFont="1" applyBorder="1" applyProtection="1"/>
    <xf numFmtId="0" fontId="17" fillId="3" borderId="0" xfId="0" applyFont="1" applyFill="1" applyBorder="1" applyAlignment="1" applyProtection="1">
      <alignment horizontal="left" indent="1"/>
    </xf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horizontal="right"/>
    </xf>
    <xf numFmtId="3" fontId="47" fillId="3" borderId="0" xfId="0" applyNumberFormat="1" applyFont="1" applyFill="1" applyBorder="1" applyProtection="1"/>
    <xf numFmtId="3" fontId="17" fillId="3" borderId="0" xfId="0" applyNumberFormat="1" applyFont="1" applyFill="1" applyBorder="1" applyProtection="1"/>
    <xf numFmtId="3" fontId="18" fillId="3" borderId="0" xfId="0" applyNumberFormat="1" applyFont="1" applyFill="1" applyBorder="1" applyProtection="1"/>
    <xf numFmtId="0" fontId="32" fillId="3" borderId="0" xfId="0" applyFont="1" applyFill="1" applyBorder="1" applyAlignment="1" applyProtection="1">
      <alignment horizontal="left" indent="1"/>
    </xf>
    <xf numFmtId="0" fontId="32" fillId="3" borderId="0" xfId="0" applyFont="1" applyFill="1" applyBorder="1" applyProtection="1"/>
    <xf numFmtId="0" fontId="32" fillId="3" borderId="0" xfId="0" applyFont="1" applyFill="1" applyBorder="1" applyAlignment="1" applyProtection="1">
      <alignment horizontal="right"/>
    </xf>
    <xf numFmtId="3" fontId="48" fillId="3" borderId="0" xfId="0" applyNumberFormat="1" applyFont="1" applyFill="1" applyBorder="1" applyProtection="1"/>
    <xf numFmtId="3" fontId="32" fillId="3" borderId="0" xfId="0" applyNumberFormat="1" applyFont="1" applyFill="1" applyBorder="1" applyProtection="1"/>
    <xf numFmtId="3" fontId="33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 indent="1"/>
    </xf>
    <xf numFmtId="0" fontId="16" fillId="3" borderId="0" xfId="0" applyFont="1" applyFill="1" applyBorder="1" applyAlignment="1" applyProtection="1">
      <alignment horizontal="left" indent="1"/>
    </xf>
    <xf numFmtId="0" fontId="16" fillId="3" borderId="0" xfId="0" applyFont="1" applyFill="1" applyBorder="1" applyProtection="1"/>
    <xf numFmtId="0" fontId="16" fillId="3" borderId="0" xfId="0" applyFont="1" applyFill="1" applyBorder="1" applyAlignment="1" applyProtection="1">
      <alignment horizontal="right"/>
    </xf>
    <xf numFmtId="3" fontId="49" fillId="3" borderId="0" xfId="0" applyNumberFormat="1" applyFont="1" applyFill="1" applyBorder="1" applyProtection="1"/>
    <xf numFmtId="3" fontId="16" fillId="3" borderId="0" xfId="0" applyNumberFormat="1" applyFont="1" applyFill="1" applyBorder="1" applyProtection="1"/>
    <xf numFmtId="3" fontId="37" fillId="3" borderId="0" xfId="0" applyNumberFormat="1" applyFont="1" applyFill="1" applyBorder="1" applyProtection="1"/>
    <xf numFmtId="0" fontId="38" fillId="3" borderId="0" xfId="0" applyFont="1" applyFill="1" applyBorder="1" applyAlignment="1" applyProtection="1">
      <alignment horizontal="left" indent="1"/>
    </xf>
    <xf numFmtId="0" fontId="38" fillId="3" borderId="0" xfId="0" applyFont="1" applyFill="1" applyBorder="1" applyProtection="1"/>
    <xf numFmtId="0" fontId="38" fillId="3" borderId="0" xfId="0" applyFont="1" applyFill="1" applyBorder="1" applyAlignment="1" applyProtection="1">
      <alignment horizontal="right"/>
    </xf>
    <xf numFmtId="3" fontId="50" fillId="3" borderId="0" xfId="0" applyNumberFormat="1" applyFont="1" applyFill="1" applyBorder="1" applyProtection="1"/>
    <xf numFmtId="3" fontId="38" fillId="3" borderId="0" xfId="0" applyNumberFormat="1" applyFont="1" applyFill="1" applyBorder="1" applyProtection="1"/>
    <xf numFmtId="3" fontId="39" fillId="3" borderId="0" xfId="0" applyNumberFormat="1" applyFont="1" applyFill="1" applyBorder="1" applyProtection="1"/>
    <xf numFmtId="0" fontId="7" fillId="3" borderId="0" xfId="0" applyFont="1" applyFill="1" applyBorder="1" applyProtection="1"/>
    <xf numFmtId="9" fontId="3" fillId="0" borderId="0" xfId="1" applyFont="1" applyBorder="1" applyAlignment="1" applyProtection="1"/>
    <xf numFmtId="3" fontId="42" fillId="0" borderId="0" xfId="0" applyNumberFormat="1" applyFont="1" applyBorder="1" applyProtection="1"/>
    <xf numFmtId="3" fontId="0" fillId="2" borderId="0" xfId="0" applyNumberFormat="1" applyFill="1" applyBorder="1" applyAlignment="1" applyProtection="1">
      <protection locked="0"/>
    </xf>
    <xf numFmtId="3" fontId="0" fillId="0" borderId="0" xfId="0" applyNumberFormat="1" applyFont="1" applyBorder="1" applyAlignment="1" applyProtection="1"/>
    <xf numFmtId="0" fontId="2" fillId="0" borderId="0" xfId="0" applyFont="1" applyFill="1" applyBorder="1" applyAlignment="1" applyProtection="1">
      <alignment horizontal="left" indent="1"/>
    </xf>
    <xf numFmtId="3" fontId="0" fillId="0" borderId="0" xfId="0" applyNumberFormat="1" applyFill="1" applyBorder="1" applyAlignment="1" applyProtection="1"/>
    <xf numFmtId="0" fontId="0" fillId="0" borderId="0" xfId="0" applyBorder="1" applyAlignment="1" applyProtection="1"/>
    <xf numFmtId="3" fontId="2" fillId="3" borderId="0" xfId="0" applyNumberFormat="1" applyFont="1" applyFill="1" applyBorder="1" applyAlignment="1" applyProtection="1"/>
    <xf numFmtId="3" fontId="4" fillId="0" borderId="0" xfId="1" applyNumberFormat="1" applyFont="1" applyBorder="1" applyAlignment="1" applyProtection="1"/>
    <xf numFmtId="3" fontId="0" fillId="0" borderId="0" xfId="0" applyNumberFormat="1" applyBorder="1" applyAlignment="1"/>
    <xf numFmtId="3" fontId="4" fillId="0" borderId="0" xfId="0" applyNumberFormat="1" applyFont="1" applyBorder="1" applyAlignment="1"/>
    <xf numFmtId="0" fontId="7" fillId="3" borderId="0" xfId="0" applyFont="1" applyFill="1" applyBorder="1" applyAlignment="1" applyProtection="1">
      <alignment horizontal="left" indent="1"/>
    </xf>
    <xf numFmtId="0" fontId="7" fillId="3" borderId="0" xfId="0" applyFont="1" applyFill="1" applyBorder="1" applyAlignment="1" applyProtection="1">
      <alignment horizontal="right"/>
    </xf>
    <xf numFmtId="9" fontId="51" fillId="3" borderId="0" xfId="1" applyFont="1" applyFill="1" applyBorder="1" applyProtection="1"/>
    <xf numFmtId="9" fontId="7" fillId="3" borderId="0" xfId="1" applyFont="1" applyFill="1" applyBorder="1" applyProtection="1"/>
    <xf numFmtId="9" fontId="4" fillId="3" borderId="0" xfId="1" applyFont="1" applyFill="1" applyBorder="1" applyProtection="1"/>
    <xf numFmtId="0" fontId="0" fillId="0" borderId="0" xfId="0" applyBorder="1" applyAlignment="1">
      <alignment horizontal="left" indent="1"/>
    </xf>
    <xf numFmtId="0" fontId="0" fillId="0" borderId="0" xfId="0" applyBorder="1"/>
    <xf numFmtId="0" fontId="42" fillId="0" borderId="0" xfId="0" applyFont="1" applyBorder="1" applyAlignment="1">
      <alignment horizontal="right" indent="1"/>
    </xf>
    <xf numFmtId="0" fontId="42" fillId="0" borderId="0" xfId="0" applyFont="1" applyBorder="1"/>
    <xf numFmtId="9" fontId="0" fillId="0" borderId="0" xfId="1" applyFont="1" applyFill="1" applyBorder="1"/>
    <xf numFmtId="3" fontId="43" fillId="0" borderId="0" xfId="0" applyNumberFormat="1" applyFont="1" applyBorder="1" applyAlignment="1">
      <alignment horizontal="right" indent="1"/>
    </xf>
    <xf numFmtId="9" fontId="42" fillId="0" borderId="0" xfId="1" applyFont="1" applyBorder="1"/>
    <xf numFmtId="9" fontId="0" fillId="0" borderId="0" xfId="1" applyFont="1" applyBorder="1"/>
    <xf numFmtId="3" fontId="0" fillId="0" borderId="0" xfId="0" applyNumberFormat="1" applyBorder="1"/>
    <xf numFmtId="3" fontId="0" fillId="0" borderId="0" xfId="1" applyNumberFormat="1" applyFont="1" applyBorder="1"/>
    <xf numFmtId="9" fontId="2" fillId="0" borderId="0" xfId="1" applyFont="1" applyBorder="1"/>
    <xf numFmtId="9" fontId="0" fillId="0" borderId="0" xfId="0" applyNumberFormat="1" applyBorder="1"/>
    <xf numFmtId="0" fontId="0" fillId="0" borderId="0" xfId="0" applyBorder="1" applyAlignment="1">
      <alignment horizontal="right" indent="1"/>
    </xf>
    <xf numFmtId="0" fontId="42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indent="1"/>
    </xf>
    <xf numFmtId="166" fontId="42" fillId="0" borderId="0" xfId="0" applyNumberFormat="1" applyFont="1" applyBorder="1" applyProtection="1"/>
    <xf numFmtId="166" fontId="0" fillId="0" borderId="0" xfId="0" applyNumberFormat="1" applyBorder="1" applyProtection="1"/>
    <xf numFmtId="3" fontId="0" fillId="0" borderId="0" xfId="0" applyNumberFormat="1" applyBorder="1" applyAlignment="1" applyProtection="1"/>
    <xf numFmtId="0" fontId="2" fillId="0" borderId="0" xfId="0" applyFont="1" applyBorder="1" applyAlignment="1">
      <alignment horizontal="left" indent="1"/>
    </xf>
    <xf numFmtId="9" fontId="2" fillId="0" borderId="0" xfId="0" applyNumberFormat="1" applyFont="1" applyBorder="1"/>
    <xf numFmtId="9" fontId="51" fillId="0" borderId="0" xfId="1" applyFont="1" applyBorder="1" applyAlignment="1">
      <alignment horizontal="right"/>
    </xf>
    <xf numFmtId="9" fontId="4" fillId="0" borderId="0" xfId="1" applyFont="1" applyBorder="1"/>
    <xf numFmtId="9" fontId="2" fillId="0" borderId="0" xfId="1" applyFont="1" applyBorder="1" applyAlignment="1">
      <alignment horizontal="right"/>
    </xf>
    <xf numFmtId="14" fontId="9" fillId="4" borderId="0" xfId="0" applyNumberFormat="1" applyFont="1" applyFill="1" applyAlignment="1" applyProtection="1">
      <alignment horizontal="right" vertical="center" indent="1"/>
    </xf>
    <xf numFmtId="0" fontId="0" fillId="0" borderId="0" xfId="0" applyAlignment="1" applyProtection="1">
      <alignment horizontal="right" vertical="center"/>
    </xf>
    <xf numFmtId="3" fontId="21" fillId="0" borderId="0" xfId="0" applyNumberFormat="1" applyFont="1"/>
  </cellXfs>
  <cellStyles count="6">
    <cellStyle name="Ezres" xfId="2" builtinId="3"/>
    <cellStyle name="Ezres 2" xfId="4"/>
    <cellStyle name="Hivatkozás" xfId="3" builtinId="8"/>
    <cellStyle name="Normál" xfId="0" builtinId="0"/>
    <cellStyle name="Százalék" xfId="1" builtinId="5"/>
    <cellStyle name="Százalék 2" xfId="5"/>
  </cellStyles>
  <dxfs count="0"/>
  <tableStyles count="0" defaultTableStyle="TableStyleMedium2" defaultPivotStyle="PivotStyleLight16"/>
  <colors>
    <mruColors>
      <color rgb="FFFF9999"/>
      <color rgb="FFFFCCCC"/>
      <color rgb="FFFF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970734292019"/>
          <c:y val="6.6425120772946863E-2"/>
          <c:w val="0.54038211772824174"/>
          <c:h val="0.8671497584541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grafikon!$B$8</c:f>
              <c:strCache>
                <c:ptCount val="1"/>
                <c:pt idx="0">
                  <c:v>darabszám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grafikon!$E$8:$I$8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1-4FE0-8E2F-8862AA37D9A2}"/>
            </c:ext>
          </c:extLst>
        </c:ser>
        <c:ser>
          <c:idx val="1"/>
          <c:order val="1"/>
          <c:tx>
            <c:strRef>
              <c:f>grafikon!$B$9</c:f>
              <c:strCache>
                <c:ptCount val="1"/>
                <c:pt idx="0">
                  <c:v>bevétel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grafikon!$E$9:$I$9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1-4FE0-8E2F-8862AA37D9A2}"/>
            </c:ext>
          </c:extLst>
        </c:ser>
        <c:ser>
          <c:idx val="2"/>
          <c:order val="2"/>
          <c:tx>
            <c:strRef>
              <c:f>grafikon!$B$10</c:f>
              <c:strCache>
                <c:ptCount val="1"/>
                <c:pt idx="0">
                  <c:v>elábé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grafikon!$E$10:$I$10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1-4FE0-8E2F-8862AA37D9A2}"/>
            </c:ext>
          </c:extLst>
        </c:ser>
        <c:ser>
          <c:idx val="3"/>
          <c:order val="3"/>
          <c:tx>
            <c:strRef>
              <c:f>grafikon!$B$11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grafikon!$E$11:$I$11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A1-4FE0-8E2F-8862AA37D9A2}"/>
            </c:ext>
          </c:extLst>
        </c:ser>
        <c:ser>
          <c:idx val="4"/>
          <c:order val="4"/>
          <c:tx>
            <c:strRef>
              <c:f>grafikon!$B$12</c:f>
              <c:strCache>
                <c:ptCount val="1"/>
                <c:pt idx="0">
                  <c:v>működési kts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grafikon!$E$12:$I$12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A1-4FE0-8E2F-8862AA37D9A2}"/>
            </c:ext>
          </c:extLst>
        </c:ser>
        <c:ser>
          <c:idx val="5"/>
          <c:order val="5"/>
          <c:tx>
            <c:strRef>
              <c:f>grafikon!$B$13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grafikon!$E$13:$I$13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A1-4FE0-8E2F-8862AA37D9A2}"/>
            </c:ext>
          </c:extLst>
        </c:ser>
        <c:ser>
          <c:idx val="6"/>
          <c:order val="6"/>
          <c:tx>
            <c:strRef>
              <c:f>grafikon!$B$14</c:f>
              <c:strCache>
                <c:ptCount val="1"/>
                <c:pt idx="0">
                  <c:v>beruházás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grafikon!$E$14:$I$14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A1-4FE0-8E2F-8862AA37D9A2}"/>
            </c:ext>
          </c:extLst>
        </c:ser>
        <c:ser>
          <c:idx val="7"/>
          <c:order val="7"/>
          <c:tx>
            <c:strRef>
              <c:f>grafikon!$B$15</c:f>
              <c:strCache>
                <c:ptCount val="1"/>
                <c:pt idx="0">
                  <c:v>nyereség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grafikon!$E$15:$I$15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A1-4FE0-8E2F-8862AA37D9A2}"/>
            </c:ext>
          </c:extLst>
        </c:ser>
        <c:ser>
          <c:idx val="8"/>
          <c:order val="8"/>
          <c:tx>
            <c:strRef>
              <c:f>grafikon!$B$16</c:f>
              <c:strCache>
                <c:ptCount val="1"/>
                <c:pt idx="0">
                  <c:v>pénzügy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grafikon!$E$16:$I$16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A1-4FE0-8E2F-8862AA37D9A2}"/>
            </c:ext>
          </c:extLst>
        </c:ser>
        <c:ser>
          <c:idx val="9"/>
          <c:order val="9"/>
          <c:tx>
            <c:strRef>
              <c:f>grafikon!$B$17</c:f>
              <c:strCache>
                <c:ptCount val="1"/>
                <c:pt idx="0">
                  <c:v>tőkésítve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cat>
            <c:numRef>
              <c:f>grafikon!$E$7:$I$7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grafikon!$E$17:$I$17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E-4FD2-AF8C-6AC55D61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90102080"/>
        <c:axId val="1890102496"/>
      </c:barChart>
      <c:catAx>
        <c:axId val="189010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0102496"/>
        <c:crosses val="autoZero"/>
        <c:auto val="1"/>
        <c:lblAlgn val="ctr"/>
        <c:lblOffset val="100"/>
        <c:noMultiLvlLbl val="0"/>
      </c:catAx>
      <c:valAx>
        <c:axId val="18901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01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3.1298904538341159E-2"/>
          <c:y val="3.5398360531020572E-2"/>
          <c:w val="0.10030781363597156"/>
          <c:h val="0.96460163946897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5</xdr:row>
      <xdr:rowOff>175260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ster.h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mester.h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mester.h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mester.h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xcelmester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1:K54"/>
  <sheetViews>
    <sheetView zoomScaleNormal="100" workbookViewId="0">
      <selection activeCell="F4" sqref="F4"/>
    </sheetView>
  </sheetViews>
  <sheetFormatPr defaultRowHeight="14.4" x14ac:dyDescent="0.3"/>
  <cols>
    <col min="1" max="1" width="1.109375" customWidth="1"/>
    <col min="2" max="2" width="8.88671875" style="15"/>
    <col min="3" max="3" width="27" customWidth="1"/>
    <col min="4" max="4" width="4.44140625" customWidth="1"/>
    <col min="5" max="5" width="31.21875" customWidth="1"/>
    <col min="11" max="11" width="18.6640625" customWidth="1"/>
  </cols>
  <sheetData>
    <row r="1" spans="2:11" ht="6" customHeight="1" x14ac:dyDescent="0.3"/>
    <row r="2" spans="2:11" ht="33" customHeight="1" x14ac:dyDescent="0.3">
      <c r="B2" s="13" t="str">
        <f>alapadatok!B2</f>
        <v>XYZ KFT  ÜZLETI TERV</v>
      </c>
      <c r="C2" s="9"/>
      <c r="D2" s="9"/>
      <c r="E2" s="17"/>
      <c r="F2" s="9"/>
      <c r="G2" s="9"/>
      <c r="H2" s="9"/>
      <c r="I2" s="10"/>
      <c r="J2" s="18" t="s">
        <v>94</v>
      </c>
      <c r="K2" s="39" t="str">
        <f ca="1">alapadatok!J2</f>
        <v>2019.02.14</v>
      </c>
    </row>
    <row r="4" spans="2:11" x14ac:dyDescent="0.3">
      <c r="C4" s="42" t="str">
        <f ca="1">MID(CELL("filename"),SEARCH("[",CELL("filename"))+1,(SEARCH("]",CELL("filename"))-1)-SEARCH("[",CELL("filename")))</f>
        <v>XYZ üzleti terv kalkuláció 1 v2 20190214.xlsx</v>
      </c>
    </row>
    <row r="6" spans="2:11" x14ac:dyDescent="0.3">
      <c r="B6" s="16"/>
      <c r="C6" s="2" t="s">
        <v>24</v>
      </c>
    </row>
    <row r="7" spans="2:11" x14ac:dyDescent="0.3">
      <c r="B7" s="16"/>
      <c r="K7" s="1"/>
    </row>
    <row r="8" spans="2:11" x14ac:dyDescent="0.3">
      <c r="B8" s="16">
        <v>1</v>
      </c>
      <c r="C8" t="s">
        <v>131</v>
      </c>
      <c r="K8" s="1"/>
    </row>
    <row r="9" spans="2:11" x14ac:dyDescent="0.3">
      <c r="B9" s="16">
        <v>2</v>
      </c>
      <c r="C9" t="s">
        <v>104</v>
      </c>
    </row>
    <row r="10" spans="2:11" x14ac:dyDescent="0.3">
      <c r="B10" s="16">
        <v>3</v>
      </c>
      <c r="C10" t="s">
        <v>154</v>
      </c>
    </row>
    <row r="11" spans="2:11" x14ac:dyDescent="0.3">
      <c r="B11" s="16">
        <v>4</v>
      </c>
      <c r="C11" t="s">
        <v>155</v>
      </c>
    </row>
    <row r="12" spans="2:11" x14ac:dyDescent="0.3">
      <c r="B12" s="16">
        <v>5</v>
      </c>
      <c r="C12" t="s">
        <v>156</v>
      </c>
    </row>
    <row r="13" spans="2:11" x14ac:dyDescent="0.3">
      <c r="B13" s="16">
        <v>6</v>
      </c>
      <c r="C13" t="s">
        <v>157</v>
      </c>
    </row>
    <row r="14" spans="2:11" x14ac:dyDescent="0.3">
      <c r="B14" s="16"/>
    </row>
    <row r="15" spans="2:11" x14ac:dyDescent="0.3">
      <c r="B15" s="16"/>
    </row>
    <row r="16" spans="2:11" x14ac:dyDescent="0.3">
      <c r="B16" s="16"/>
    </row>
    <row r="17" spans="2:3" x14ac:dyDescent="0.3">
      <c r="C17" s="2" t="s">
        <v>8</v>
      </c>
    </row>
    <row r="19" spans="2:3" x14ac:dyDescent="0.3">
      <c r="B19" s="16" t="s">
        <v>26</v>
      </c>
      <c r="C19" s="2" t="s">
        <v>33</v>
      </c>
    </row>
    <row r="20" spans="2:3" x14ac:dyDescent="0.3">
      <c r="B20" s="16" t="s">
        <v>27</v>
      </c>
      <c r="C20" t="s">
        <v>148</v>
      </c>
    </row>
    <row r="21" spans="2:3" x14ac:dyDescent="0.3">
      <c r="B21" s="16" t="s">
        <v>31</v>
      </c>
      <c r="C21" t="s">
        <v>149</v>
      </c>
    </row>
    <row r="22" spans="2:3" x14ac:dyDescent="0.3">
      <c r="B22" s="16" t="s">
        <v>32</v>
      </c>
      <c r="C22" t="s">
        <v>100</v>
      </c>
    </row>
    <row r="23" spans="2:3" x14ac:dyDescent="0.3">
      <c r="B23" s="16">
        <v>1</v>
      </c>
      <c r="C23" t="s">
        <v>101</v>
      </c>
    </row>
    <row r="24" spans="2:3" x14ac:dyDescent="0.3">
      <c r="B24" s="16">
        <v>2</v>
      </c>
      <c r="C24" t="s">
        <v>102</v>
      </c>
    </row>
    <row r="25" spans="2:3" x14ac:dyDescent="0.3">
      <c r="B25" s="16">
        <v>3</v>
      </c>
      <c r="C25" t="s">
        <v>150</v>
      </c>
    </row>
    <row r="26" spans="2:3" x14ac:dyDescent="0.3">
      <c r="B26" s="16">
        <v>4</v>
      </c>
      <c r="C26" t="s">
        <v>103</v>
      </c>
    </row>
    <row r="27" spans="2:3" x14ac:dyDescent="0.3">
      <c r="B27" s="16">
        <v>5</v>
      </c>
      <c r="C27" t="s">
        <v>151</v>
      </c>
    </row>
    <row r="28" spans="2:3" x14ac:dyDescent="0.3">
      <c r="B28" s="16">
        <v>6</v>
      </c>
    </row>
    <row r="29" spans="2:3" x14ac:dyDescent="0.3">
      <c r="B29" s="16">
        <v>7</v>
      </c>
      <c r="C29" t="s">
        <v>110</v>
      </c>
    </row>
    <row r="30" spans="2:3" x14ac:dyDescent="0.3">
      <c r="B30" s="16">
        <v>8</v>
      </c>
      <c r="C30" s="2" t="s">
        <v>105</v>
      </c>
    </row>
    <row r="31" spans="2:3" x14ac:dyDescent="0.3">
      <c r="B31" s="16">
        <v>9</v>
      </c>
      <c r="C31" t="s">
        <v>106</v>
      </c>
    </row>
    <row r="32" spans="2:3" x14ac:dyDescent="0.3">
      <c r="B32" s="16">
        <v>10</v>
      </c>
      <c r="C32" s="2" t="s">
        <v>107</v>
      </c>
    </row>
    <row r="33" spans="2:3" x14ac:dyDescent="0.3">
      <c r="B33" s="16"/>
      <c r="C33" t="s">
        <v>108</v>
      </c>
    </row>
    <row r="34" spans="2:3" x14ac:dyDescent="0.3">
      <c r="B34" s="16"/>
      <c r="C34" s="2" t="s">
        <v>109</v>
      </c>
    </row>
    <row r="35" spans="2:3" x14ac:dyDescent="0.3">
      <c r="B35" s="16"/>
      <c r="C35" s="2" t="s">
        <v>119</v>
      </c>
    </row>
    <row r="36" spans="2:3" x14ac:dyDescent="0.3">
      <c r="B36" s="16"/>
      <c r="C36" s="2" t="s">
        <v>111</v>
      </c>
    </row>
    <row r="37" spans="2:3" x14ac:dyDescent="0.3">
      <c r="B37" s="16"/>
      <c r="C37" s="43" t="s">
        <v>112</v>
      </c>
    </row>
    <row r="38" spans="2:3" x14ac:dyDescent="0.3">
      <c r="B38" s="16"/>
      <c r="C38" s="43" t="s">
        <v>113</v>
      </c>
    </row>
    <row r="39" spans="2:3" x14ac:dyDescent="0.3">
      <c r="B39" s="16"/>
      <c r="C39" s="43" t="s">
        <v>114</v>
      </c>
    </row>
    <row r="40" spans="2:3" x14ac:dyDescent="0.3">
      <c r="C40" s="43" t="s">
        <v>115</v>
      </c>
    </row>
    <row r="41" spans="2:3" x14ac:dyDescent="0.3">
      <c r="C41" s="43" t="s">
        <v>116</v>
      </c>
    </row>
    <row r="42" spans="2:3" x14ac:dyDescent="0.3">
      <c r="C42" s="2" t="s">
        <v>120</v>
      </c>
    </row>
    <row r="43" spans="2:3" x14ac:dyDescent="0.3">
      <c r="C43" s="2" t="s">
        <v>117</v>
      </c>
    </row>
    <row r="44" spans="2:3" x14ac:dyDescent="0.3">
      <c r="C44" s="2" t="s">
        <v>118</v>
      </c>
    </row>
    <row r="45" spans="2:3" x14ac:dyDescent="0.3">
      <c r="C45" s="2" t="s">
        <v>121</v>
      </c>
    </row>
    <row r="46" spans="2:3" x14ac:dyDescent="0.3">
      <c r="C46" s="2" t="s">
        <v>29</v>
      </c>
    </row>
    <row r="47" spans="2:3" x14ac:dyDescent="0.3">
      <c r="C47" s="2" t="s">
        <v>122</v>
      </c>
    </row>
    <row r="48" spans="2:3" x14ac:dyDescent="0.3">
      <c r="C48" s="2" t="s">
        <v>123</v>
      </c>
    </row>
    <row r="49" spans="3:3" x14ac:dyDescent="0.3">
      <c r="C49" s="2" t="s">
        <v>124</v>
      </c>
    </row>
    <row r="50" spans="3:3" x14ac:dyDescent="0.3">
      <c r="C50" s="2" t="s">
        <v>125</v>
      </c>
    </row>
    <row r="51" spans="3:3" x14ac:dyDescent="0.3">
      <c r="C51" s="43" t="s">
        <v>127</v>
      </c>
    </row>
    <row r="52" spans="3:3" x14ac:dyDescent="0.3">
      <c r="C52" s="43" t="s">
        <v>126</v>
      </c>
    </row>
    <row r="53" spans="3:3" x14ac:dyDescent="0.3">
      <c r="C53" s="2" t="s">
        <v>85</v>
      </c>
    </row>
    <row r="54" spans="3:3" x14ac:dyDescent="0.3">
      <c r="C54" s="2" t="s">
        <v>128</v>
      </c>
    </row>
  </sheetData>
  <sheetProtection password="CE46" sheet="1" objects="1" scenarios="1"/>
  <hyperlinks>
    <hyperlink ref="J2" r:id="rId1" display="a kalkulációt készítette  :  www.excelmester.hu"/>
  </hyperlinks>
  <pageMargins left="0.7" right="0.7" top="0.75" bottom="0.75" header="0.3" footer="0.3"/>
  <pageSetup paperSize="9" orientation="portrait" verticalDpi="0" r:id="rId2"/>
  <headerFooter>
    <oddHeader>&amp;L&amp;F&amp;R&amp;D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zoomScaleNormal="100" workbookViewId="0">
      <pane ySplit="5" topLeftCell="A113" activePane="bottomLeft" state="frozen"/>
      <selection pane="bottomLeft" activeCell="B3" sqref="B3"/>
    </sheetView>
  </sheetViews>
  <sheetFormatPr defaultRowHeight="14.4" x14ac:dyDescent="0.3"/>
  <cols>
    <col min="1" max="1" width="1.21875" style="46" customWidth="1"/>
    <col min="2" max="2" width="24.33203125" style="45" customWidth="1"/>
    <col min="3" max="3" width="8.77734375" style="46" customWidth="1"/>
    <col min="4" max="4" width="6.109375" style="46" customWidth="1"/>
    <col min="5" max="5" width="10.77734375" style="149" customWidth="1"/>
    <col min="6" max="10" width="10.77734375" style="46" customWidth="1"/>
    <col min="11" max="11" width="10.77734375" style="62" customWidth="1"/>
    <col min="12" max="12" width="5" style="63" customWidth="1"/>
    <col min="13" max="13" width="12.77734375" style="46" customWidth="1"/>
    <col min="14" max="14" width="1.109375" style="46" customWidth="1"/>
    <col min="15" max="16384" width="8.88671875" style="46"/>
  </cols>
  <sheetData>
    <row r="1" spans="1:14" ht="5.4" customHeight="1" x14ac:dyDescent="0.3">
      <c r="A1" s="190"/>
      <c r="B1" s="195"/>
      <c r="C1" s="190"/>
      <c r="D1" s="190"/>
      <c r="E1" s="191"/>
      <c r="F1" s="190"/>
      <c r="G1" s="190"/>
      <c r="H1" s="190"/>
      <c r="I1" s="190"/>
      <c r="J1" s="190"/>
      <c r="K1" s="193"/>
      <c r="L1" s="194"/>
      <c r="M1" s="190"/>
      <c r="N1" s="190"/>
    </row>
    <row r="2" spans="1:14" ht="33" customHeight="1" x14ac:dyDescent="0.3">
      <c r="A2" s="190"/>
      <c r="B2" s="181" t="str">
        <f>alapadatok!B2</f>
        <v>XYZ KFT  ÜZLETI TERV</v>
      </c>
      <c r="C2" s="182"/>
      <c r="D2" s="182"/>
      <c r="E2" s="183"/>
      <c r="F2" s="184" t="str">
        <f>B3</f>
        <v>SZUMMA</v>
      </c>
      <c r="G2" s="182"/>
      <c r="H2" s="182"/>
      <c r="I2" s="182"/>
      <c r="J2" s="185"/>
      <c r="K2" s="186" t="s">
        <v>25</v>
      </c>
      <c r="L2" s="187"/>
      <c r="M2" s="188" t="str">
        <f ca="1">alapadatok!J2</f>
        <v>2019.02.14</v>
      </c>
      <c r="N2" s="190"/>
    </row>
    <row r="3" spans="1:14" x14ac:dyDescent="0.3">
      <c r="A3" s="190"/>
      <c r="B3" s="189" t="s">
        <v>153</v>
      </c>
      <c r="C3" s="190"/>
      <c r="D3" s="190"/>
      <c r="E3" s="191"/>
      <c r="F3" s="192"/>
      <c r="G3" s="192"/>
      <c r="H3" s="192"/>
      <c r="I3" s="192"/>
      <c r="J3" s="192"/>
      <c r="K3" s="193"/>
      <c r="L3" s="194"/>
      <c r="M3" s="190"/>
      <c r="N3" s="190"/>
    </row>
    <row r="4" spans="1:14" x14ac:dyDescent="0.3">
      <c r="A4" s="190"/>
      <c r="B4" s="214"/>
      <c r="C4" s="215"/>
      <c r="D4" s="215"/>
      <c r="E4" s="295" t="s">
        <v>92</v>
      </c>
      <c r="F4" s="215">
        <f>evek1</f>
        <v>2019</v>
      </c>
      <c r="G4" s="215">
        <f>evek2</f>
        <v>2020</v>
      </c>
      <c r="H4" s="215">
        <f>evek3</f>
        <v>2021</v>
      </c>
      <c r="I4" s="215">
        <f>evek4</f>
        <v>2022</v>
      </c>
      <c r="J4" s="215">
        <f>evek5</f>
        <v>2023</v>
      </c>
      <c r="K4" s="296" t="s">
        <v>3</v>
      </c>
      <c r="L4" s="296"/>
      <c r="M4" s="216" t="s">
        <v>2</v>
      </c>
      <c r="N4" s="190"/>
    </row>
    <row r="5" spans="1:14" x14ac:dyDescent="0.3">
      <c r="A5" s="190"/>
      <c r="B5" s="195"/>
      <c r="C5" s="190"/>
      <c r="D5" s="190"/>
      <c r="E5" s="191"/>
      <c r="F5" s="190"/>
      <c r="G5" s="190"/>
      <c r="H5" s="190"/>
      <c r="I5" s="190"/>
      <c r="J5" s="190"/>
      <c r="K5" s="193"/>
      <c r="L5" s="196"/>
      <c r="M5" s="190"/>
      <c r="N5" s="190"/>
    </row>
    <row r="6" spans="1:14" x14ac:dyDescent="0.3">
      <c r="A6" s="190"/>
      <c r="B6" s="197" t="str">
        <f>TERV!B6</f>
        <v>Eladás, bevétel Ft</v>
      </c>
      <c r="C6" s="198"/>
      <c r="D6" s="199" t="str">
        <f>TERV!D6</f>
        <v>eFt</v>
      </c>
      <c r="E6" s="200">
        <f>TERV!E6</f>
        <v>0</v>
      </c>
      <c r="F6" s="201">
        <f>TERV!F6</f>
        <v>0</v>
      </c>
      <c r="G6" s="201">
        <f>TERV!G6</f>
        <v>0</v>
      </c>
      <c r="H6" s="201">
        <f>TERV!H6</f>
        <v>0</v>
      </c>
      <c r="I6" s="201">
        <f>TERV!I6</f>
        <v>0</v>
      </c>
      <c r="J6" s="201">
        <f>TERV!J6</f>
        <v>0</v>
      </c>
      <c r="K6" s="202">
        <f>TERV!K6</f>
        <v>0</v>
      </c>
      <c r="L6" s="199" t="str">
        <f>TERV!L6</f>
        <v>eFt</v>
      </c>
      <c r="M6" s="198"/>
      <c r="N6" s="190"/>
    </row>
    <row r="7" spans="1:14" hidden="1" x14ac:dyDescent="0.3">
      <c r="A7" s="190"/>
      <c r="B7" s="195"/>
      <c r="C7" s="190"/>
      <c r="D7" s="190"/>
      <c r="E7" s="203"/>
      <c r="F7" s="204"/>
      <c r="G7" s="204"/>
      <c r="H7" s="204"/>
      <c r="I7" s="204"/>
      <c r="J7" s="204"/>
      <c r="K7" s="204"/>
      <c r="L7" s="205"/>
      <c r="M7" s="190"/>
      <c r="N7" s="190"/>
    </row>
    <row r="8" spans="1:14" hidden="1" x14ac:dyDescent="0.3">
      <c r="A8" s="190"/>
      <c r="B8" s="297" t="s">
        <v>90</v>
      </c>
      <c r="C8" s="190" t="s">
        <v>43</v>
      </c>
      <c r="D8" s="190" t="s">
        <v>42</v>
      </c>
      <c r="E8" s="267">
        <f>K8/5</f>
        <v>20000</v>
      </c>
      <c r="F8" s="211">
        <f t="shared" ref="F8:J8" si="0">SUM(F9:F13)</f>
        <v>10000</v>
      </c>
      <c r="G8" s="211">
        <f t="shared" si="0"/>
        <v>15000</v>
      </c>
      <c r="H8" s="211">
        <f t="shared" si="0"/>
        <v>20000</v>
      </c>
      <c r="I8" s="211">
        <f t="shared" si="0"/>
        <v>25000</v>
      </c>
      <c r="J8" s="211">
        <f t="shared" si="0"/>
        <v>30000</v>
      </c>
      <c r="K8" s="212">
        <f t="shared" ref="K8:K13" si="1">SUM(F8:J8)</f>
        <v>100000</v>
      </c>
      <c r="L8" s="213" t="s">
        <v>5</v>
      </c>
      <c r="M8" s="190"/>
      <c r="N8" s="190"/>
    </row>
    <row r="9" spans="1:14" hidden="1" x14ac:dyDescent="0.3">
      <c r="A9" s="190"/>
      <c r="B9" s="206" t="s">
        <v>39</v>
      </c>
      <c r="C9" s="207">
        <v>5000</v>
      </c>
      <c r="D9" s="193" t="s">
        <v>42</v>
      </c>
      <c r="E9" s="191">
        <f t="shared" ref="E9:E13" si="2">K9/5</f>
        <v>20000</v>
      </c>
      <c r="F9" s="208">
        <f>$C9*F19/1000</f>
        <v>10000</v>
      </c>
      <c r="G9" s="208">
        <f t="shared" ref="G9:J9" si="3">$C9*G19/1000</f>
        <v>15000</v>
      </c>
      <c r="H9" s="208">
        <f t="shared" si="3"/>
        <v>20000</v>
      </c>
      <c r="I9" s="208">
        <f t="shared" si="3"/>
        <v>25000</v>
      </c>
      <c r="J9" s="208">
        <f t="shared" si="3"/>
        <v>30000</v>
      </c>
      <c r="K9" s="209">
        <f t="shared" si="1"/>
        <v>100000</v>
      </c>
      <c r="L9" s="210" t="s">
        <v>5</v>
      </c>
      <c r="M9" s="190"/>
      <c r="N9" s="190"/>
    </row>
    <row r="10" spans="1:14" hidden="1" x14ac:dyDescent="0.3">
      <c r="A10" s="190"/>
      <c r="B10" s="206" t="s">
        <v>40</v>
      </c>
      <c r="C10" s="207"/>
      <c r="D10" s="193" t="s">
        <v>42</v>
      </c>
      <c r="E10" s="191">
        <f t="shared" si="2"/>
        <v>0</v>
      </c>
      <c r="F10" s="208">
        <f t="shared" ref="F10:J13" si="4">$C10*F20/1000</f>
        <v>0</v>
      </c>
      <c r="G10" s="208">
        <f t="shared" si="4"/>
        <v>0</v>
      </c>
      <c r="H10" s="208">
        <f t="shared" si="4"/>
        <v>0</v>
      </c>
      <c r="I10" s="208">
        <f t="shared" si="4"/>
        <v>0</v>
      </c>
      <c r="J10" s="208">
        <f t="shared" si="4"/>
        <v>0</v>
      </c>
      <c r="K10" s="209">
        <f t="shared" si="1"/>
        <v>0</v>
      </c>
      <c r="L10" s="210" t="s">
        <v>5</v>
      </c>
      <c r="M10" s="190"/>
      <c r="N10" s="190"/>
    </row>
    <row r="11" spans="1:14" hidden="1" x14ac:dyDescent="0.3">
      <c r="A11" s="190"/>
      <c r="B11" s="206" t="s">
        <v>41</v>
      </c>
      <c r="C11" s="207"/>
      <c r="D11" s="193" t="s">
        <v>42</v>
      </c>
      <c r="E11" s="191">
        <f t="shared" si="2"/>
        <v>0</v>
      </c>
      <c r="F11" s="208">
        <f t="shared" si="4"/>
        <v>0</v>
      </c>
      <c r="G11" s="208">
        <f t="shared" si="4"/>
        <v>0</v>
      </c>
      <c r="H11" s="208">
        <f t="shared" si="4"/>
        <v>0</v>
      </c>
      <c r="I11" s="208">
        <f t="shared" si="4"/>
        <v>0</v>
      </c>
      <c r="J11" s="208">
        <f t="shared" si="4"/>
        <v>0</v>
      </c>
      <c r="K11" s="209">
        <f t="shared" si="1"/>
        <v>0</v>
      </c>
      <c r="L11" s="210" t="s">
        <v>5</v>
      </c>
      <c r="M11" s="190"/>
      <c r="N11" s="190"/>
    </row>
    <row r="12" spans="1:14" hidden="1" x14ac:dyDescent="0.3">
      <c r="A12" s="190"/>
      <c r="B12" s="206" t="s">
        <v>54</v>
      </c>
      <c r="C12" s="207"/>
      <c r="D12" s="193" t="s">
        <v>42</v>
      </c>
      <c r="E12" s="191">
        <f t="shared" si="2"/>
        <v>0</v>
      </c>
      <c r="F12" s="208">
        <f t="shared" si="4"/>
        <v>0</v>
      </c>
      <c r="G12" s="208">
        <f t="shared" si="4"/>
        <v>0</v>
      </c>
      <c r="H12" s="208">
        <f t="shared" si="4"/>
        <v>0</v>
      </c>
      <c r="I12" s="208">
        <f t="shared" si="4"/>
        <v>0</v>
      </c>
      <c r="J12" s="208">
        <f t="shared" si="4"/>
        <v>0</v>
      </c>
      <c r="K12" s="209">
        <f t="shared" si="1"/>
        <v>0</v>
      </c>
      <c r="L12" s="210" t="s">
        <v>5</v>
      </c>
      <c r="M12" s="190"/>
      <c r="N12" s="190"/>
    </row>
    <row r="13" spans="1:14" hidden="1" x14ac:dyDescent="0.3">
      <c r="A13" s="190"/>
      <c r="B13" s="206" t="s">
        <v>53</v>
      </c>
      <c r="C13" s="207"/>
      <c r="D13" s="193" t="s">
        <v>42</v>
      </c>
      <c r="E13" s="191">
        <f t="shared" si="2"/>
        <v>0</v>
      </c>
      <c r="F13" s="208">
        <f t="shared" si="4"/>
        <v>0</v>
      </c>
      <c r="G13" s="208">
        <f t="shared" si="4"/>
        <v>0</v>
      </c>
      <c r="H13" s="208">
        <f t="shared" si="4"/>
        <v>0</v>
      </c>
      <c r="I13" s="208">
        <f t="shared" si="4"/>
        <v>0</v>
      </c>
      <c r="J13" s="208">
        <f t="shared" si="4"/>
        <v>0</v>
      </c>
      <c r="K13" s="209">
        <f t="shared" si="1"/>
        <v>0</v>
      </c>
      <c r="L13" s="210" t="s">
        <v>5</v>
      </c>
      <c r="M13" s="190"/>
      <c r="N13" s="190"/>
    </row>
    <row r="14" spans="1:14" hidden="1" x14ac:dyDescent="0.3">
      <c r="A14" s="190"/>
      <c r="B14" s="195"/>
      <c r="C14" s="190"/>
      <c r="D14" s="190"/>
      <c r="E14" s="191"/>
      <c r="F14" s="211"/>
      <c r="G14" s="211"/>
      <c r="H14" s="211"/>
      <c r="I14" s="211"/>
      <c r="J14" s="211"/>
      <c r="K14" s="212"/>
      <c r="L14" s="213"/>
      <c r="M14" s="190"/>
      <c r="N14" s="190"/>
    </row>
    <row r="15" spans="1:14" x14ac:dyDescent="0.3">
      <c r="A15" s="190"/>
      <c r="B15" s="195"/>
      <c r="C15" s="190"/>
      <c r="D15" s="190"/>
      <c r="E15" s="191"/>
      <c r="F15" s="190"/>
      <c r="G15" s="190"/>
      <c r="H15" s="190"/>
      <c r="I15" s="190"/>
      <c r="J15" s="190"/>
      <c r="K15" s="193"/>
      <c r="L15" s="196"/>
      <c r="M15" s="190"/>
      <c r="N15" s="190"/>
    </row>
    <row r="16" spans="1:14" x14ac:dyDescent="0.3">
      <c r="A16" s="190"/>
      <c r="B16" s="214" t="str">
        <f>TERV!B16</f>
        <v>Gyártás, szolgáltatás</v>
      </c>
      <c r="C16" s="215"/>
      <c r="D16" s="216" t="str">
        <f>TERV!D16</f>
        <v>db</v>
      </c>
      <c r="E16" s="217">
        <f>TERV!E16</f>
        <v>0</v>
      </c>
      <c r="F16" s="218">
        <f>TERV!F16</f>
        <v>0</v>
      </c>
      <c r="G16" s="218">
        <f>TERV!G16</f>
        <v>0</v>
      </c>
      <c r="H16" s="218">
        <f>TERV!H16</f>
        <v>0</v>
      </c>
      <c r="I16" s="218">
        <f>TERV!I16</f>
        <v>0</v>
      </c>
      <c r="J16" s="218">
        <f>TERV!J16</f>
        <v>0</v>
      </c>
      <c r="K16" s="219">
        <f>TERV!K16</f>
        <v>0</v>
      </c>
      <c r="L16" s="220" t="str">
        <f>TERV!L16</f>
        <v>db</v>
      </c>
      <c r="M16" s="215"/>
      <c r="N16" s="190"/>
    </row>
    <row r="17" spans="1:14" hidden="1" x14ac:dyDescent="0.3">
      <c r="A17" s="190"/>
      <c r="B17" s="195"/>
      <c r="C17" s="190"/>
      <c r="D17" s="190"/>
      <c r="E17" s="191"/>
      <c r="F17" s="211"/>
      <c r="G17" s="211"/>
      <c r="H17" s="211"/>
      <c r="I17" s="211"/>
      <c r="J17" s="211"/>
      <c r="K17" s="212"/>
      <c r="L17" s="213"/>
      <c r="M17" s="190"/>
      <c r="N17" s="190"/>
    </row>
    <row r="18" spans="1:14" hidden="1" x14ac:dyDescent="0.3">
      <c r="A18" s="190"/>
      <c r="B18" s="297" t="s">
        <v>91</v>
      </c>
      <c r="C18" s="190"/>
      <c r="D18" s="190" t="s">
        <v>1</v>
      </c>
      <c r="E18" s="267">
        <f>K18/5</f>
        <v>4000</v>
      </c>
      <c r="F18" s="211">
        <f>SUM(F19:F23)</f>
        <v>2000</v>
      </c>
      <c r="G18" s="211">
        <f t="shared" ref="G18:J18" si="5">SUM(G19:G23)</f>
        <v>3000</v>
      </c>
      <c r="H18" s="211">
        <f t="shared" si="5"/>
        <v>4000</v>
      </c>
      <c r="I18" s="211">
        <f t="shared" si="5"/>
        <v>5000</v>
      </c>
      <c r="J18" s="211">
        <f t="shared" si="5"/>
        <v>6000</v>
      </c>
      <c r="K18" s="212">
        <f t="shared" ref="K18:K23" si="6">SUM(F18:J18)</f>
        <v>20000</v>
      </c>
      <c r="L18" s="213" t="s">
        <v>1</v>
      </c>
      <c r="M18" s="190"/>
      <c r="N18" s="190"/>
    </row>
    <row r="19" spans="1:14" hidden="1" x14ac:dyDescent="0.3">
      <c r="A19" s="190"/>
      <c r="B19" s="195" t="str">
        <f>B$9</f>
        <v>termék 1</v>
      </c>
      <c r="C19" s="193"/>
      <c r="D19" s="193" t="s">
        <v>1</v>
      </c>
      <c r="E19" s="191">
        <f t="shared" ref="E19:E23" si="7">K19/5</f>
        <v>4000</v>
      </c>
      <c r="F19" s="207">
        <v>2000</v>
      </c>
      <c r="G19" s="207">
        <v>3000</v>
      </c>
      <c r="H19" s="207">
        <v>4000</v>
      </c>
      <c r="I19" s="207">
        <v>5000</v>
      </c>
      <c r="J19" s="207">
        <v>6000</v>
      </c>
      <c r="K19" s="212">
        <f t="shared" si="6"/>
        <v>20000</v>
      </c>
      <c r="L19" s="213" t="s">
        <v>1</v>
      </c>
      <c r="M19" s="190"/>
      <c r="N19" s="190"/>
    </row>
    <row r="20" spans="1:14" hidden="1" x14ac:dyDescent="0.3">
      <c r="A20" s="190"/>
      <c r="B20" s="195" t="str">
        <f>B$10</f>
        <v>termék 2</v>
      </c>
      <c r="C20" s="193"/>
      <c r="D20" s="193" t="s">
        <v>1</v>
      </c>
      <c r="E20" s="191">
        <f t="shared" si="7"/>
        <v>0</v>
      </c>
      <c r="F20" s="207"/>
      <c r="G20" s="207"/>
      <c r="H20" s="207"/>
      <c r="I20" s="207"/>
      <c r="J20" s="207"/>
      <c r="K20" s="212">
        <f t="shared" si="6"/>
        <v>0</v>
      </c>
      <c r="L20" s="213" t="s">
        <v>1</v>
      </c>
      <c r="M20" s="190"/>
      <c r="N20" s="190"/>
    </row>
    <row r="21" spans="1:14" hidden="1" x14ac:dyDescent="0.3">
      <c r="A21" s="190"/>
      <c r="B21" s="195" t="str">
        <f>B$11</f>
        <v>termék 3</v>
      </c>
      <c r="C21" s="193"/>
      <c r="D21" s="193" t="s">
        <v>1</v>
      </c>
      <c r="E21" s="191">
        <f t="shared" si="7"/>
        <v>0</v>
      </c>
      <c r="F21" s="207"/>
      <c r="G21" s="207"/>
      <c r="H21" s="207"/>
      <c r="I21" s="207"/>
      <c r="J21" s="207"/>
      <c r="K21" s="212">
        <f t="shared" si="6"/>
        <v>0</v>
      </c>
      <c r="L21" s="213" t="s">
        <v>1</v>
      </c>
      <c r="M21" s="190"/>
      <c r="N21" s="190"/>
    </row>
    <row r="22" spans="1:14" hidden="1" x14ac:dyDescent="0.3">
      <c r="A22" s="190"/>
      <c r="B22" s="195" t="str">
        <f>B$12</f>
        <v>termék 4</v>
      </c>
      <c r="C22" s="193"/>
      <c r="D22" s="193" t="s">
        <v>1</v>
      </c>
      <c r="E22" s="191">
        <f t="shared" si="7"/>
        <v>0</v>
      </c>
      <c r="F22" s="207"/>
      <c r="G22" s="207"/>
      <c r="H22" s="207"/>
      <c r="I22" s="207"/>
      <c r="J22" s="207"/>
      <c r="K22" s="212">
        <f t="shared" si="6"/>
        <v>0</v>
      </c>
      <c r="L22" s="213" t="s">
        <v>1</v>
      </c>
      <c r="M22" s="190"/>
      <c r="N22" s="190"/>
    </row>
    <row r="23" spans="1:14" hidden="1" x14ac:dyDescent="0.3">
      <c r="A23" s="190"/>
      <c r="B23" s="195" t="str">
        <f>B$13</f>
        <v>termék 5</v>
      </c>
      <c r="C23" s="193"/>
      <c r="D23" s="193" t="s">
        <v>1</v>
      </c>
      <c r="E23" s="191">
        <f t="shared" si="7"/>
        <v>0</v>
      </c>
      <c r="F23" s="207"/>
      <c r="G23" s="207"/>
      <c r="H23" s="207"/>
      <c r="I23" s="207"/>
      <c r="J23" s="207"/>
      <c r="K23" s="212">
        <f t="shared" si="6"/>
        <v>0</v>
      </c>
      <c r="L23" s="213" t="s">
        <v>1</v>
      </c>
      <c r="M23" s="190"/>
      <c r="N23" s="190"/>
    </row>
    <row r="24" spans="1:14" hidden="1" x14ac:dyDescent="0.3">
      <c r="A24" s="190"/>
      <c r="B24" s="195"/>
      <c r="C24" s="190"/>
      <c r="D24" s="190"/>
      <c r="E24" s="191"/>
      <c r="F24" s="211"/>
      <c r="G24" s="211"/>
      <c r="H24" s="211"/>
      <c r="I24" s="211"/>
      <c r="J24" s="211"/>
      <c r="K24" s="212"/>
      <c r="L24" s="213"/>
      <c r="M24" s="190"/>
      <c r="N24" s="190"/>
    </row>
    <row r="25" spans="1:14" x14ac:dyDescent="0.3">
      <c r="A25" s="190"/>
      <c r="B25" s="195"/>
      <c r="C25" s="190"/>
      <c r="D25" s="190"/>
      <c r="E25" s="191"/>
      <c r="F25" s="204"/>
      <c r="G25" s="190"/>
      <c r="H25" s="190"/>
      <c r="I25" s="190"/>
      <c r="J25" s="190"/>
      <c r="K25" s="193"/>
      <c r="L25" s="194"/>
      <c r="M25" s="190"/>
      <c r="N25" s="190"/>
    </row>
    <row r="26" spans="1:14" x14ac:dyDescent="0.3">
      <c r="A26" s="190"/>
      <c r="B26" s="221" t="str">
        <f>TERV!B26</f>
        <v>Beszerzés, anyag kts</v>
      </c>
      <c r="C26" s="222"/>
      <c r="D26" s="223" t="str">
        <f>TERV!D26</f>
        <v>eFt</v>
      </c>
      <c r="E26" s="217">
        <f>TERV!E26</f>
        <v>0</v>
      </c>
      <c r="F26" s="218">
        <f>TERV!F26</f>
        <v>0</v>
      </c>
      <c r="G26" s="218">
        <f>TERV!G26</f>
        <v>0</v>
      </c>
      <c r="H26" s="218">
        <f>TERV!H26</f>
        <v>0</v>
      </c>
      <c r="I26" s="218">
        <f>TERV!I26</f>
        <v>0</v>
      </c>
      <c r="J26" s="218">
        <f>TERV!J26</f>
        <v>0</v>
      </c>
      <c r="K26" s="219">
        <f>TERV!K26</f>
        <v>0</v>
      </c>
      <c r="L26" s="220" t="str">
        <f>TERV!L26</f>
        <v>eFt</v>
      </c>
      <c r="M26" s="224"/>
      <c r="N26" s="190"/>
    </row>
    <row r="27" spans="1:14" hidden="1" x14ac:dyDescent="0.3">
      <c r="A27" s="190"/>
      <c r="B27" s="195"/>
      <c r="C27" s="190"/>
      <c r="D27" s="190"/>
      <c r="E27" s="191"/>
      <c r="F27" s="211"/>
      <c r="G27" s="211"/>
      <c r="H27" s="211"/>
      <c r="I27" s="211"/>
      <c r="J27" s="211"/>
      <c r="K27" s="212"/>
      <c r="L27" s="213"/>
      <c r="M27" s="190"/>
      <c r="N27" s="190"/>
    </row>
    <row r="28" spans="1:14" hidden="1" x14ac:dyDescent="0.3">
      <c r="A28" s="190"/>
      <c r="B28" s="297" t="s">
        <v>89</v>
      </c>
      <c r="C28" s="190" t="s">
        <v>44</v>
      </c>
      <c r="D28" s="190" t="s">
        <v>42</v>
      </c>
      <c r="E28" s="267">
        <f>K28/5</f>
        <v>8000</v>
      </c>
      <c r="F28" s="211">
        <f>SUM(F29:F33)</f>
        <v>4000</v>
      </c>
      <c r="G28" s="211">
        <f t="shared" ref="G28:J28" si="8">SUM(G29:G33)</f>
        <v>6000</v>
      </c>
      <c r="H28" s="211">
        <f t="shared" si="8"/>
        <v>8000</v>
      </c>
      <c r="I28" s="211">
        <f t="shared" si="8"/>
        <v>10000</v>
      </c>
      <c r="J28" s="211">
        <f t="shared" si="8"/>
        <v>12000</v>
      </c>
      <c r="K28" s="212">
        <f t="shared" ref="K28:K33" si="9">SUM(F28:J28)</f>
        <v>40000</v>
      </c>
      <c r="L28" s="213" t="s">
        <v>5</v>
      </c>
      <c r="M28" s="190"/>
      <c r="N28" s="190"/>
    </row>
    <row r="29" spans="1:14" hidden="1" x14ac:dyDescent="0.3">
      <c r="A29" s="190"/>
      <c r="B29" s="195" t="str">
        <f>B$9</f>
        <v>termék 1</v>
      </c>
      <c r="C29" s="207">
        <v>2000</v>
      </c>
      <c r="D29" s="193" t="s">
        <v>42</v>
      </c>
      <c r="E29" s="225">
        <f t="shared" ref="E29:E33" si="10">K29/5</f>
        <v>8000</v>
      </c>
      <c r="F29" s="226">
        <f>$C29*F19/1000</f>
        <v>4000</v>
      </c>
      <c r="G29" s="226">
        <f t="shared" ref="G29:J29" si="11">$C29*G19/1000</f>
        <v>6000</v>
      </c>
      <c r="H29" s="226">
        <f t="shared" si="11"/>
        <v>8000</v>
      </c>
      <c r="I29" s="226">
        <f t="shared" si="11"/>
        <v>10000</v>
      </c>
      <c r="J29" s="226">
        <f t="shared" si="11"/>
        <v>12000</v>
      </c>
      <c r="K29" s="212">
        <f t="shared" si="9"/>
        <v>40000</v>
      </c>
      <c r="L29" s="213" t="s">
        <v>5</v>
      </c>
      <c r="M29" s="190"/>
      <c r="N29" s="190"/>
    </row>
    <row r="30" spans="1:14" hidden="1" x14ac:dyDescent="0.3">
      <c r="A30" s="190"/>
      <c r="B30" s="195" t="str">
        <f>B$10</f>
        <v>termék 2</v>
      </c>
      <c r="C30" s="207"/>
      <c r="D30" s="193" t="s">
        <v>42</v>
      </c>
      <c r="E30" s="225">
        <f t="shared" si="10"/>
        <v>0</v>
      </c>
      <c r="F30" s="226">
        <f t="shared" ref="F30:J33" si="12">$C30*F20/1000</f>
        <v>0</v>
      </c>
      <c r="G30" s="226">
        <f t="shared" si="12"/>
        <v>0</v>
      </c>
      <c r="H30" s="226">
        <f t="shared" si="12"/>
        <v>0</v>
      </c>
      <c r="I30" s="226">
        <f t="shared" si="12"/>
        <v>0</v>
      </c>
      <c r="J30" s="226">
        <f t="shared" si="12"/>
        <v>0</v>
      </c>
      <c r="K30" s="212">
        <f t="shared" si="9"/>
        <v>0</v>
      </c>
      <c r="L30" s="213" t="s">
        <v>5</v>
      </c>
      <c r="M30" s="190"/>
      <c r="N30" s="190"/>
    </row>
    <row r="31" spans="1:14" hidden="1" x14ac:dyDescent="0.3">
      <c r="A31" s="190"/>
      <c r="B31" s="195" t="str">
        <f>B$11</f>
        <v>termék 3</v>
      </c>
      <c r="C31" s="207"/>
      <c r="D31" s="193" t="s">
        <v>42</v>
      </c>
      <c r="E31" s="225">
        <f t="shared" si="10"/>
        <v>0</v>
      </c>
      <c r="F31" s="226">
        <f t="shared" si="12"/>
        <v>0</v>
      </c>
      <c r="G31" s="226">
        <f t="shared" si="12"/>
        <v>0</v>
      </c>
      <c r="H31" s="226">
        <f t="shared" si="12"/>
        <v>0</v>
      </c>
      <c r="I31" s="226">
        <f t="shared" si="12"/>
        <v>0</v>
      </c>
      <c r="J31" s="226">
        <f t="shared" si="12"/>
        <v>0</v>
      </c>
      <c r="K31" s="212">
        <f t="shared" si="9"/>
        <v>0</v>
      </c>
      <c r="L31" s="213" t="s">
        <v>5</v>
      </c>
      <c r="M31" s="190"/>
      <c r="N31" s="190"/>
    </row>
    <row r="32" spans="1:14" hidden="1" x14ac:dyDescent="0.3">
      <c r="A32" s="190"/>
      <c r="B32" s="195" t="str">
        <f>B$12</f>
        <v>termék 4</v>
      </c>
      <c r="C32" s="207"/>
      <c r="D32" s="193" t="s">
        <v>42</v>
      </c>
      <c r="E32" s="225">
        <f t="shared" si="10"/>
        <v>0</v>
      </c>
      <c r="F32" s="226">
        <f t="shared" si="12"/>
        <v>0</v>
      </c>
      <c r="G32" s="226">
        <f t="shared" si="12"/>
        <v>0</v>
      </c>
      <c r="H32" s="226">
        <f t="shared" si="12"/>
        <v>0</v>
      </c>
      <c r="I32" s="226">
        <f t="shared" si="12"/>
        <v>0</v>
      </c>
      <c r="J32" s="226">
        <f t="shared" si="12"/>
        <v>0</v>
      </c>
      <c r="K32" s="212">
        <f t="shared" si="9"/>
        <v>0</v>
      </c>
      <c r="L32" s="213" t="s">
        <v>5</v>
      </c>
      <c r="M32" s="190"/>
      <c r="N32" s="190"/>
    </row>
    <row r="33" spans="1:14" hidden="1" x14ac:dyDescent="0.3">
      <c r="A33" s="190"/>
      <c r="B33" s="195" t="str">
        <f>B$13</f>
        <v>termék 5</v>
      </c>
      <c r="C33" s="207"/>
      <c r="D33" s="193" t="s">
        <v>42</v>
      </c>
      <c r="E33" s="225">
        <f t="shared" si="10"/>
        <v>0</v>
      </c>
      <c r="F33" s="226">
        <f t="shared" si="12"/>
        <v>0</v>
      </c>
      <c r="G33" s="226">
        <f t="shared" si="12"/>
        <v>0</v>
      </c>
      <c r="H33" s="226">
        <f t="shared" si="12"/>
        <v>0</v>
      </c>
      <c r="I33" s="226">
        <f t="shared" si="12"/>
        <v>0</v>
      </c>
      <c r="J33" s="226">
        <f t="shared" si="12"/>
        <v>0</v>
      </c>
      <c r="K33" s="212">
        <f t="shared" si="9"/>
        <v>0</v>
      </c>
      <c r="L33" s="213" t="s">
        <v>5</v>
      </c>
      <c r="M33" s="190"/>
      <c r="N33" s="190"/>
    </row>
    <row r="34" spans="1:14" hidden="1" x14ac:dyDescent="0.3">
      <c r="A34" s="190"/>
      <c r="B34" s="195"/>
      <c r="C34" s="190"/>
      <c r="D34" s="190"/>
      <c r="E34" s="191"/>
      <c r="F34" s="211"/>
      <c r="G34" s="211"/>
      <c r="H34" s="211"/>
      <c r="I34" s="211"/>
      <c r="J34" s="211"/>
      <c r="K34" s="212"/>
      <c r="L34" s="213"/>
      <c r="M34" s="190"/>
      <c r="N34" s="190"/>
    </row>
    <row r="35" spans="1:14" x14ac:dyDescent="0.3">
      <c r="A35" s="190"/>
      <c r="B35" s="195"/>
      <c r="C35" s="190"/>
      <c r="D35" s="190"/>
      <c r="E35" s="203"/>
      <c r="F35" s="204"/>
      <c r="G35" s="204"/>
      <c r="H35" s="204"/>
      <c r="I35" s="204"/>
      <c r="J35" s="204"/>
      <c r="K35" s="204"/>
      <c r="L35" s="205"/>
      <c r="M35" s="190"/>
      <c r="N35" s="190"/>
    </row>
    <row r="36" spans="1:14" x14ac:dyDescent="0.3">
      <c r="A36" s="190"/>
      <c r="B36" s="227" t="str">
        <f>TERV!B36</f>
        <v>Fedezet</v>
      </c>
      <c r="C36" s="228"/>
      <c r="D36" s="229" t="str">
        <f>TERV!D36</f>
        <v>eFt</v>
      </c>
      <c r="E36" s="230">
        <f>TERV!E36</f>
        <v>0</v>
      </c>
      <c r="F36" s="231">
        <f>TERV!F36</f>
        <v>0</v>
      </c>
      <c r="G36" s="231">
        <f>TERV!G36</f>
        <v>0</v>
      </c>
      <c r="H36" s="231">
        <f>TERV!H36</f>
        <v>0</v>
      </c>
      <c r="I36" s="231">
        <f>TERV!I36</f>
        <v>0</v>
      </c>
      <c r="J36" s="231">
        <f>TERV!J36</f>
        <v>0</v>
      </c>
      <c r="K36" s="232">
        <f>TERV!K36</f>
        <v>0</v>
      </c>
      <c r="L36" s="229" t="str">
        <f>TERV!L36</f>
        <v>eFt</v>
      </c>
      <c r="M36" s="228"/>
      <c r="N36" s="190"/>
    </row>
    <row r="37" spans="1:14" x14ac:dyDescent="0.3">
      <c r="A37" s="190"/>
      <c r="B37" s="195"/>
      <c r="C37" s="190"/>
      <c r="D37" s="190"/>
      <c r="E37" s="203"/>
      <c r="F37" s="204"/>
      <c r="G37" s="204"/>
      <c r="H37" s="204"/>
      <c r="I37" s="204"/>
      <c r="J37" s="204"/>
      <c r="K37" s="204"/>
      <c r="L37" s="205"/>
      <c r="M37" s="190"/>
      <c r="N37" s="190"/>
    </row>
    <row r="38" spans="1:14" x14ac:dyDescent="0.3">
      <c r="A38" s="190"/>
      <c r="B38" s="214" t="str">
        <f>TERV!B38</f>
        <v>Működési költség</v>
      </c>
      <c r="C38" s="215"/>
      <c r="D38" s="216" t="str">
        <f>TERV!D38</f>
        <v>eFt</v>
      </c>
      <c r="E38" s="217">
        <f>TERV!E38</f>
        <v>0</v>
      </c>
      <c r="F38" s="218">
        <f>TERV!F38</f>
        <v>0</v>
      </c>
      <c r="G38" s="218">
        <f>TERV!G38</f>
        <v>0</v>
      </c>
      <c r="H38" s="218">
        <f>TERV!H38</f>
        <v>0</v>
      </c>
      <c r="I38" s="218">
        <f>TERV!I38</f>
        <v>0</v>
      </c>
      <c r="J38" s="218">
        <f>TERV!J38</f>
        <v>0</v>
      </c>
      <c r="K38" s="219">
        <f>TERV!K38</f>
        <v>0</v>
      </c>
      <c r="L38" s="220" t="str">
        <f>TERV!L38</f>
        <v>eFt</v>
      </c>
      <c r="M38" s="215"/>
      <c r="N38" s="190"/>
    </row>
    <row r="39" spans="1:14" hidden="1" x14ac:dyDescent="0.3">
      <c r="A39" s="190"/>
      <c r="B39" s="195"/>
      <c r="C39" s="190"/>
      <c r="D39" s="190"/>
      <c r="E39" s="203"/>
      <c r="F39" s="204"/>
      <c r="G39" s="204"/>
      <c r="H39" s="204"/>
      <c r="I39" s="204"/>
      <c r="J39" s="204"/>
      <c r="K39" s="204"/>
      <c r="L39" s="213"/>
      <c r="M39" s="190"/>
      <c r="N39" s="190"/>
    </row>
    <row r="40" spans="1:14" hidden="1" x14ac:dyDescent="0.3">
      <c r="A40" s="190"/>
      <c r="B40" s="297" t="s">
        <v>67</v>
      </c>
      <c r="C40" s="190" t="s">
        <v>142</v>
      </c>
      <c r="D40" s="194" t="s">
        <v>145</v>
      </c>
      <c r="E40" s="267">
        <f>K40/5</f>
        <v>7800</v>
      </c>
      <c r="F40" s="211">
        <f>SUM(F41:F45)</f>
        <v>6000</v>
      </c>
      <c r="G40" s="211">
        <f t="shared" ref="G40:J40" si="13">SUM(G41:G45)</f>
        <v>6000</v>
      </c>
      <c r="H40" s="211">
        <f t="shared" si="13"/>
        <v>6000</v>
      </c>
      <c r="I40" s="211">
        <f t="shared" si="13"/>
        <v>9000</v>
      </c>
      <c r="J40" s="211">
        <f t="shared" si="13"/>
        <v>12000</v>
      </c>
      <c r="K40" s="212">
        <f t="shared" ref="K40:K45" si="14">SUM(F40:J40)</f>
        <v>39000</v>
      </c>
      <c r="L40" s="213" t="s">
        <v>5</v>
      </c>
      <c r="M40" s="190"/>
      <c r="N40" s="190"/>
    </row>
    <row r="41" spans="1:14" hidden="1" x14ac:dyDescent="0.3">
      <c r="A41" s="190"/>
      <c r="B41" s="233" t="str">
        <f>B48</f>
        <v>csoport 1</v>
      </c>
      <c r="C41" s="234">
        <v>400</v>
      </c>
      <c r="D41" s="209">
        <f>C41*alapadatok!$E$13</f>
        <v>264</v>
      </c>
      <c r="E41" s="235">
        <f t="shared" ref="E41:E45" si="15">K41/5</f>
        <v>7800</v>
      </c>
      <c r="F41" s="208">
        <f>12*$C41*F48*alapadatok!$E$12</f>
        <v>6000</v>
      </c>
      <c r="G41" s="208">
        <f>12*$C41*G48*alapadatok!$E$12</f>
        <v>6000</v>
      </c>
      <c r="H41" s="208">
        <f>12*$C41*H48*alapadatok!$E$12</f>
        <v>6000</v>
      </c>
      <c r="I41" s="208">
        <f>12*$C41*I48*alapadatok!$E$12</f>
        <v>9000</v>
      </c>
      <c r="J41" s="208">
        <f>12*$C41*J48*alapadatok!$E$12</f>
        <v>12000</v>
      </c>
      <c r="K41" s="212">
        <f t="shared" si="14"/>
        <v>39000</v>
      </c>
      <c r="L41" s="213" t="s">
        <v>5</v>
      </c>
      <c r="M41" s="190"/>
      <c r="N41" s="190"/>
    </row>
    <row r="42" spans="1:14" hidden="1" x14ac:dyDescent="0.3">
      <c r="A42" s="190"/>
      <c r="B42" s="233" t="str">
        <f t="shared" ref="B42:B45" si="16">B49</f>
        <v>csoport 2</v>
      </c>
      <c r="C42" s="234"/>
      <c r="D42" s="209">
        <f>C42*alapadatok!$E$13</f>
        <v>0</v>
      </c>
      <c r="E42" s="235">
        <f t="shared" si="15"/>
        <v>0</v>
      </c>
      <c r="F42" s="208">
        <f>12*$C42*F49*alapadatok!$E$12</f>
        <v>0</v>
      </c>
      <c r="G42" s="208">
        <f>12*$C42*G49*alapadatok!$E$12</f>
        <v>0</v>
      </c>
      <c r="H42" s="208">
        <f>12*$C42*H49*alapadatok!$E$12</f>
        <v>0</v>
      </c>
      <c r="I42" s="208">
        <f>12*$C42*I49*alapadatok!$E$12</f>
        <v>0</v>
      </c>
      <c r="J42" s="208">
        <f>12*$C42*J49*alapadatok!$E$12</f>
        <v>0</v>
      </c>
      <c r="K42" s="212">
        <f t="shared" si="14"/>
        <v>0</v>
      </c>
      <c r="L42" s="213" t="s">
        <v>5</v>
      </c>
      <c r="M42" s="190"/>
      <c r="N42" s="190"/>
    </row>
    <row r="43" spans="1:14" hidden="1" x14ac:dyDescent="0.3">
      <c r="A43" s="190"/>
      <c r="B43" s="233" t="str">
        <f t="shared" si="16"/>
        <v>csoport 3</v>
      </c>
      <c r="C43" s="234"/>
      <c r="D43" s="209">
        <f>C43*alapadatok!$E$13</f>
        <v>0</v>
      </c>
      <c r="E43" s="235">
        <f t="shared" si="15"/>
        <v>0</v>
      </c>
      <c r="F43" s="208">
        <f>12*$C43*F50*alapadatok!$E$12</f>
        <v>0</v>
      </c>
      <c r="G43" s="208">
        <f>12*$C43*G50*alapadatok!$E$12</f>
        <v>0</v>
      </c>
      <c r="H43" s="208">
        <f>12*$C43*H50*alapadatok!$E$12</f>
        <v>0</v>
      </c>
      <c r="I43" s="208">
        <f>12*$C43*I50*alapadatok!$E$12</f>
        <v>0</v>
      </c>
      <c r="J43" s="208">
        <f>12*$C43*J50*alapadatok!$E$12</f>
        <v>0</v>
      </c>
      <c r="K43" s="212">
        <f t="shared" si="14"/>
        <v>0</v>
      </c>
      <c r="L43" s="213" t="s">
        <v>5</v>
      </c>
      <c r="M43" s="190"/>
      <c r="N43" s="190"/>
    </row>
    <row r="44" spans="1:14" hidden="1" x14ac:dyDescent="0.3">
      <c r="A44" s="190"/>
      <c r="B44" s="233" t="str">
        <f t="shared" si="16"/>
        <v>csoport 4</v>
      </c>
      <c r="C44" s="234"/>
      <c r="D44" s="209">
        <f>C44*alapadatok!$E$13</f>
        <v>0</v>
      </c>
      <c r="E44" s="235">
        <f t="shared" si="15"/>
        <v>0</v>
      </c>
      <c r="F44" s="208">
        <f>12*$C44*F51*alapadatok!$E$12</f>
        <v>0</v>
      </c>
      <c r="G44" s="208">
        <f>12*$C44*G51*alapadatok!$E$12</f>
        <v>0</v>
      </c>
      <c r="H44" s="208">
        <f>12*$C44*H51*alapadatok!$E$12</f>
        <v>0</v>
      </c>
      <c r="I44" s="208">
        <f>12*$C44*I51*alapadatok!$E$12</f>
        <v>0</v>
      </c>
      <c r="J44" s="208">
        <f>12*$C44*J51*alapadatok!$E$12</f>
        <v>0</v>
      </c>
      <c r="K44" s="212">
        <f t="shared" si="14"/>
        <v>0</v>
      </c>
      <c r="L44" s="213" t="s">
        <v>5</v>
      </c>
      <c r="M44" s="190"/>
      <c r="N44" s="190"/>
    </row>
    <row r="45" spans="1:14" hidden="1" x14ac:dyDescent="0.3">
      <c r="A45" s="190"/>
      <c r="B45" s="236" t="str">
        <f t="shared" si="16"/>
        <v>csoport 5</v>
      </c>
      <c r="C45" s="234"/>
      <c r="D45" s="209">
        <f>C45*alapadatok!$E$13</f>
        <v>0</v>
      </c>
      <c r="E45" s="235">
        <f t="shared" si="15"/>
        <v>0</v>
      </c>
      <c r="F45" s="208">
        <f>12*$C45*F52*alapadatok!$E$12</f>
        <v>0</v>
      </c>
      <c r="G45" s="208">
        <f>12*$C45*G52*alapadatok!$E$12</f>
        <v>0</v>
      </c>
      <c r="H45" s="208">
        <f>12*$C45*H52*alapadatok!$E$12</f>
        <v>0</v>
      </c>
      <c r="I45" s="208">
        <f>12*$C45*I52*alapadatok!$E$12</f>
        <v>0</v>
      </c>
      <c r="J45" s="208">
        <f>12*$C45*J52*alapadatok!$E$12</f>
        <v>0</v>
      </c>
      <c r="K45" s="212">
        <f t="shared" si="14"/>
        <v>0</v>
      </c>
      <c r="L45" s="213" t="s">
        <v>5</v>
      </c>
      <c r="M45" s="190"/>
      <c r="N45" s="190"/>
    </row>
    <row r="46" spans="1:14" hidden="1" x14ac:dyDescent="0.3">
      <c r="A46" s="190"/>
      <c r="B46" s="195"/>
      <c r="C46" s="190"/>
      <c r="D46" s="190"/>
      <c r="E46" s="235"/>
      <c r="F46" s="211"/>
      <c r="G46" s="211"/>
      <c r="H46" s="211"/>
      <c r="I46" s="211"/>
      <c r="J46" s="211"/>
      <c r="K46" s="212"/>
      <c r="L46" s="213"/>
      <c r="M46" s="190"/>
      <c r="N46" s="190"/>
    </row>
    <row r="47" spans="1:14" hidden="1" x14ac:dyDescent="0.3">
      <c r="A47" s="190"/>
      <c r="B47" s="297" t="s">
        <v>141</v>
      </c>
      <c r="C47" s="190"/>
      <c r="D47" s="194" t="s">
        <v>13</v>
      </c>
      <c r="E47" s="298">
        <f>K47/5</f>
        <v>1.3</v>
      </c>
      <c r="F47" s="299">
        <f>SUM(F48:F52)</f>
        <v>1</v>
      </c>
      <c r="G47" s="299">
        <f t="shared" ref="G47:J47" si="17">SUM(G48:G52)</f>
        <v>1</v>
      </c>
      <c r="H47" s="299">
        <f t="shared" si="17"/>
        <v>1</v>
      </c>
      <c r="I47" s="299">
        <f t="shared" si="17"/>
        <v>1.5</v>
      </c>
      <c r="J47" s="299">
        <f t="shared" si="17"/>
        <v>2</v>
      </c>
      <c r="K47" s="239">
        <f t="shared" ref="K47:K52" si="18">SUM(F47:J47)</f>
        <v>6.5</v>
      </c>
      <c r="L47" s="213" t="s">
        <v>5</v>
      </c>
      <c r="M47" s="190"/>
      <c r="N47" s="190"/>
    </row>
    <row r="48" spans="1:14" hidden="1" x14ac:dyDescent="0.3">
      <c r="A48" s="190"/>
      <c r="B48" s="206" t="s">
        <v>56</v>
      </c>
      <c r="C48" s="209"/>
      <c r="D48" s="209"/>
      <c r="E48" s="237">
        <f t="shared" ref="E48:E52" si="19">K48/5</f>
        <v>1.3</v>
      </c>
      <c r="F48" s="238">
        <v>1</v>
      </c>
      <c r="G48" s="238">
        <v>1</v>
      </c>
      <c r="H48" s="238">
        <v>1</v>
      </c>
      <c r="I48" s="238">
        <v>1.5</v>
      </c>
      <c r="J48" s="238">
        <v>2</v>
      </c>
      <c r="K48" s="239">
        <f t="shared" si="18"/>
        <v>6.5</v>
      </c>
      <c r="L48" s="213" t="s">
        <v>5</v>
      </c>
      <c r="M48" s="190"/>
      <c r="N48" s="190"/>
    </row>
    <row r="49" spans="1:14" hidden="1" x14ac:dyDescent="0.3">
      <c r="A49" s="190"/>
      <c r="B49" s="206" t="s">
        <v>57</v>
      </c>
      <c r="C49" s="209"/>
      <c r="D49" s="209"/>
      <c r="E49" s="237">
        <f t="shared" si="19"/>
        <v>0</v>
      </c>
      <c r="F49" s="238"/>
      <c r="G49" s="238"/>
      <c r="H49" s="238"/>
      <c r="I49" s="238"/>
      <c r="J49" s="238"/>
      <c r="K49" s="239">
        <f t="shared" si="18"/>
        <v>0</v>
      </c>
      <c r="L49" s="213" t="s">
        <v>5</v>
      </c>
      <c r="M49" s="190"/>
      <c r="N49" s="190"/>
    </row>
    <row r="50" spans="1:14" hidden="1" x14ac:dyDescent="0.3">
      <c r="A50" s="190"/>
      <c r="B50" s="206" t="s">
        <v>58</v>
      </c>
      <c r="C50" s="209"/>
      <c r="D50" s="209"/>
      <c r="E50" s="237">
        <f t="shared" si="19"/>
        <v>0</v>
      </c>
      <c r="F50" s="238"/>
      <c r="G50" s="238"/>
      <c r="H50" s="238"/>
      <c r="I50" s="238"/>
      <c r="J50" s="238"/>
      <c r="K50" s="239">
        <f t="shared" si="18"/>
        <v>0</v>
      </c>
      <c r="L50" s="213" t="s">
        <v>5</v>
      </c>
      <c r="M50" s="190"/>
      <c r="N50" s="190"/>
    </row>
    <row r="51" spans="1:14" hidden="1" x14ac:dyDescent="0.3">
      <c r="A51" s="190"/>
      <c r="B51" s="206" t="s">
        <v>59</v>
      </c>
      <c r="C51" s="209"/>
      <c r="D51" s="209"/>
      <c r="E51" s="237">
        <f t="shared" si="19"/>
        <v>0</v>
      </c>
      <c r="F51" s="238"/>
      <c r="G51" s="238"/>
      <c r="H51" s="238"/>
      <c r="I51" s="238"/>
      <c r="J51" s="238"/>
      <c r="K51" s="239">
        <f t="shared" si="18"/>
        <v>0</v>
      </c>
      <c r="L51" s="213" t="s">
        <v>5</v>
      </c>
      <c r="M51" s="190"/>
      <c r="N51" s="190"/>
    </row>
    <row r="52" spans="1:14" hidden="1" x14ac:dyDescent="0.3">
      <c r="A52" s="190"/>
      <c r="B52" s="206" t="s">
        <v>60</v>
      </c>
      <c r="C52" s="209"/>
      <c r="D52" s="209"/>
      <c r="E52" s="237">
        <f t="shared" si="19"/>
        <v>0</v>
      </c>
      <c r="F52" s="238"/>
      <c r="G52" s="238"/>
      <c r="H52" s="238"/>
      <c r="I52" s="238"/>
      <c r="J52" s="238"/>
      <c r="K52" s="239">
        <f t="shared" si="18"/>
        <v>0</v>
      </c>
      <c r="L52" s="213" t="s">
        <v>5</v>
      </c>
      <c r="M52" s="190"/>
      <c r="N52" s="190"/>
    </row>
    <row r="53" spans="1:14" hidden="1" x14ac:dyDescent="0.3">
      <c r="A53" s="190"/>
      <c r="B53" s="195"/>
      <c r="C53" s="190"/>
      <c r="D53" s="190"/>
      <c r="E53" s="235"/>
      <c r="F53" s="211"/>
      <c r="G53" s="211"/>
      <c r="H53" s="211"/>
      <c r="I53" s="211"/>
      <c r="J53" s="211"/>
      <c r="K53" s="212"/>
      <c r="L53" s="213"/>
      <c r="M53" s="190"/>
      <c r="N53" s="190"/>
    </row>
    <row r="54" spans="1:14" hidden="1" x14ac:dyDescent="0.3">
      <c r="A54" s="190"/>
      <c r="B54" s="297" t="s">
        <v>49</v>
      </c>
      <c r="C54" s="190"/>
      <c r="D54" s="213" t="s">
        <v>5</v>
      </c>
      <c r="E54" s="267">
        <f>K54/5</f>
        <v>600</v>
      </c>
      <c r="F54" s="211">
        <f>SUM(F55:F59)</f>
        <v>600</v>
      </c>
      <c r="G54" s="211">
        <f t="shared" ref="G54:J54" si="20">SUM(G55:G59)</f>
        <v>600</v>
      </c>
      <c r="H54" s="211">
        <f t="shared" si="20"/>
        <v>600</v>
      </c>
      <c r="I54" s="211">
        <f t="shared" si="20"/>
        <v>600</v>
      </c>
      <c r="J54" s="211">
        <f t="shared" si="20"/>
        <v>600</v>
      </c>
      <c r="K54" s="212">
        <f t="shared" ref="K54:K59" si="21">SUM(F54:J54)</f>
        <v>3000</v>
      </c>
      <c r="L54" s="213" t="s">
        <v>5</v>
      </c>
      <c r="M54" s="190"/>
      <c r="N54" s="190"/>
    </row>
    <row r="55" spans="1:14" hidden="1" x14ac:dyDescent="0.3">
      <c r="A55" s="190"/>
      <c r="B55" s="206" t="s">
        <v>50</v>
      </c>
      <c r="C55" s="193"/>
      <c r="D55" s="213" t="s">
        <v>5</v>
      </c>
      <c r="E55" s="191">
        <f t="shared" ref="E55:E59" si="22">K55/5</f>
        <v>300</v>
      </c>
      <c r="F55" s="207">
        <v>300</v>
      </c>
      <c r="G55" s="207">
        <v>300</v>
      </c>
      <c r="H55" s="207">
        <v>300</v>
      </c>
      <c r="I55" s="207">
        <v>300</v>
      </c>
      <c r="J55" s="207">
        <v>300</v>
      </c>
      <c r="K55" s="212">
        <f t="shared" si="21"/>
        <v>1500</v>
      </c>
      <c r="L55" s="213" t="s">
        <v>5</v>
      </c>
      <c r="M55" s="190"/>
      <c r="N55" s="190"/>
    </row>
    <row r="56" spans="1:14" hidden="1" x14ac:dyDescent="0.3">
      <c r="A56" s="190"/>
      <c r="B56" s="206" t="s">
        <v>147</v>
      </c>
      <c r="C56" s="193"/>
      <c r="D56" s="213" t="s">
        <v>5</v>
      </c>
      <c r="E56" s="191">
        <f t="shared" si="22"/>
        <v>300</v>
      </c>
      <c r="F56" s="207">
        <v>300</v>
      </c>
      <c r="G56" s="207">
        <v>300</v>
      </c>
      <c r="H56" s="207">
        <v>300</v>
      </c>
      <c r="I56" s="207">
        <v>300</v>
      </c>
      <c r="J56" s="207">
        <v>300</v>
      </c>
      <c r="K56" s="212">
        <f t="shared" si="21"/>
        <v>1500</v>
      </c>
      <c r="L56" s="213" t="s">
        <v>5</v>
      </c>
      <c r="M56" s="190"/>
      <c r="N56" s="190"/>
    </row>
    <row r="57" spans="1:14" hidden="1" x14ac:dyDescent="0.3">
      <c r="A57" s="190"/>
      <c r="B57" s="206" t="s">
        <v>51</v>
      </c>
      <c r="C57" s="193"/>
      <c r="D57" s="213" t="s">
        <v>5</v>
      </c>
      <c r="E57" s="191">
        <f t="shared" si="22"/>
        <v>0</v>
      </c>
      <c r="F57" s="207"/>
      <c r="G57" s="207"/>
      <c r="H57" s="207"/>
      <c r="I57" s="207"/>
      <c r="J57" s="207"/>
      <c r="K57" s="212">
        <f t="shared" si="21"/>
        <v>0</v>
      </c>
      <c r="L57" s="213" t="s">
        <v>5</v>
      </c>
      <c r="M57" s="190"/>
      <c r="N57" s="190"/>
    </row>
    <row r="58" spans="1:14" hidden="1" x14ac:dyDescent="0.3">
      <c r="A58" s="190"/>
      <c r="B58" s="206" t="s">
        <v>55</v>
      </c>
      <c r="C58" s="193"/>
      <c r="D58" s="213" t="s">
        <v>5</v>
      </c>
      <c r="E58" s="191">
        <f t="shared" si="22"/>
        <v>0</v>
      </c>
      <c r="F58" s="207"/>
      <c r="G58" s="207"/>
      <c r="H58" s="207"/>
      <c r="I58" s="207"/>
      <c r="J58" s="207"/>
      <c r="K58" s="212">
        <f t="shared" si="21"/>
        <v>0</v>
      </c>
      <c r="L58" s="213" t="s">
        <v>5</v>
      </c>
      <c r="M58" s="190"/>
      <c r="N58" s="190"/>
    </row>
    <row r="59" spans="1:14" hidden="1" x14ac:dyDescent="0.3">
      <c r="A59" s="190"/>
      <c r="B59" s="206" t="s">
        <v>52</v>
      </c>
      <c r="C59" s="193"/>
      <c r="D59" s="213" t="s">
        <v>5</v>
      </c>
      <c r="E59" s="191">
        <f t="shared" si="22"/>
        <v>0</v>
      </c>
      <c r="F59" s="207"/>
      <c r="G59" s="207"/>
      <c r="H59" s="207"/>
      <c r="I59" s="207"/>
      <c r="J59" s="207"/>
      <c r="K59" s="212">
        <f t="shared" si="21"/>
        <v>0</v>
      </c>
      <c r="L59" s="213" t="s">
        <v>5</v>
      </c>
      <c r="M59" s="190"/>
      <c r="N59" s="190"/>
    </row>
    <row r="60" spans="1:14" hidden="1" x14ac:dyDescent="0.3">
      <c r="A60" s="190"/>
      <c r="B60" s="195"/>
      <c r="C60" s="190"/>
      <c r="D60" s="190"/>
      <c r="E60" s="235"/>
      <c r="F60" s="211"/>
      <c r="G60" s="211"/>
      <c r="H60" s="211"/>
      <c r="I60" s="211"/>
      <c r="J60" s="211"/>
      <c r="K60" s="212"/>
      <c r="L60" s="213"/>
      <c r="M60" s="190"/>
      <c r="N60" s="190"/>
    </row>
    <row r="61" spans="1:14" hidden="1" x14ac:dyDescent="0.3">
      <c r="A61" s="190"/>
      <c r="B61" s="297" t="s">
        <v>61</v>
      </c>
      <c r="C61" s="190"/>
      <c r="D61" s="213" t="s">
        <v>5</v>
      </c>
      <c r="E61" s="267">
        <f>K61/5</f>
        <v>0</v>
      </c>
      <c r="F61" s="211">
        <f>SUM(F62:F66)</f>
        <v>0</v>
      </c>
      <c r="G61" s="211">
        <f t="shared" ref="G61:J61" si="23">SUM(G62:G66)</f>
        <v>0</v>
      </c>
      <c r="H61" s="211">
        <f t="shared" si="23"/>
        <v>0</v>
      </c>
      <c r="I61" s="211">
        <f t="shared" si="23"/>
        <v>0</v>
      </c>
      <c r="J61" s="211">
        <f t="shared" si="23"/>
        <v>0</v>
      </c>
      <c r="K61" s="212">
        <f t="shared" ref="K61:K66" si="24">SUM(F61:J61)</f>
        <v>0</v>
      </c>
      <c r="L61" s="213" t="s">
        <v>5</v>
      </c>
      <c r="M61" s="190"/>
      <c r="N61" s="190"/>
    </row>
    <row r="62" spans="1:14" hidden="1" x14ac:dyDescent="0.3">
      <c r="A62" s="190"/>
      <c r="B62" s="206" t="s">
        <v>10</v>
      </c>
      <c r="C62" s="193"/>
      <c r="D62" s="213" t="s">
        <v>5</v>
      </c>
      <c r="E62" s="191">
        <f t="shared" ref="E62:E66" si="25">K62/5</f>
        <v>0</v>
      </c>
      <c r="F62" s="207"/>
      <c r="G62" s="207"/>
      <c r="H62" s="207"/>
      <c r="I62" s="207"/>
      <c r="J62" s="207"/>
      <c r="K62" s="212">
        <f t="shared" si="24"/>
        <v>0</v>
      </c>
      <c r="L62" s="213" t="s">
        <v>5</v>
      </c>
      <c r="M62" s="190"/>
      <c r="N62" s="190"/>
    </row>
    <row r="63" spans="1:14" hidden="1" x14ac:dyDescent="0.3">
      <c r="A63" s="190"/>
      <c r="B63" s="206" t="s">
        <v>62</v>
      </c>
      <c r="C63" s="193"/>
      <c r="D63" s="213" t="s">
        <v>5</v>
      </c>
      <c r="E63" s="191">
        <f t="shared" si="25"/>
        <v>0</v>
      </c>
      <c r="F63" s="207"/>
      <c r="G63" s="207"/>
      <c r="H63" s="207"/>
      <c r="I63" s="207"/>
      <c r="J63" s="207"/>
      <c r="K63" s="212">
        <f t="shared" si="24"/>
        <v>0</v>
      </c>
      <c r="L63" s="213" t="s">
        <v>5</v>
      </c>
      <c r="M63" s="190"/>
      <c r="N63" s="190"/>
    </row>
    <row r="64" spans="1:14" hidden="1" x14ac:dyDescent="0.3">
      <c r="A64" s="190"/>
      <c r="B64" s="206" t="s">
        <v>63</v>
      </c>
      <c r="C64" s="193"/>
      <c r="D64" s="213" t="s">
        <v>5</v>
      </c>
      <c r="E64" s="191">
        <f t="shared" si="25"/>
        <v>0</v>
      </c>
      <c r="F64" s="207"/>
      <c r="G64" s="207"/>
      <c r="H64" s="207"/>
      <c r="I64" s="207"/>
      <c r="J64" s="207"/>
      <c r="K64" s="212">
        <f t="shared" si="24"/>
        <v>0</v>
      </c>
      <c r="L64" s="213" t="s">
        <v>5</v>
      </c>
      <c r="M64" s="190"/>
      <c r="N64" s="190"/>
    </row>
    <row r="65" spans="1:14" hidden="1" x14ac:dyDescent="0.3">
      <c r="A65" s="190"/>
      <c r="B65" s="206" t="s">
        <v>64</v>
      </c>
      <c r="C65" s="193"/>
      <c r="D65" s="213" t="s">
        <v>5</v>
      </c>
      <c r="E65" s="191">
        <f t="shared" si="25"/>
        <v>0</v>
      </c>
      <c r="F65" s="207"/>
      <c r="G65" s="207"/>
      <c r="H65" s="207"/>
      <c r="I65" s="207"/>
      <c r="J65" s="207"/>
      <c r="K65" s="212">
        <f t="shared" si="24"/>
        <v>0</v>
      </c>
      <c r="L65" s="213" t="s">
        <v>5</v>
      </c>
      <c r="M65" s="190"/>
      <c r="N65" s="190"/>
    </row>
    <row r="66" spans="1:14" hidden="1" x14ac:dyDescent="0.3">
      <c r="A66" s="190"/>
      <c r="B66" s="206" t="s">
        <v>65</v>
      </c>
      <c r="C66" s="193"/>
      <c r="D66" s="213" t="s">
        <v>5</v>
      </c>
      <c r="E66" s="191">
        <f t="shared" si="25"/>
        <v>0</v>
      </c>
      <c r="F66" s="207"/>
      <c r="G66" s="207"/>
      <c r="H66" s="207"/>
      <c r="I66" s="207"/>
      <c r="J66" s="207"/>
      <c r="K66" s="212">
        <f t="shared" si="24"/>
        <v>0</v>
      </c>
      <c r="L66" s="213" t="s">
        <v>5</v>
      </c>
      <c r="M66" s="190"/>
      <c r="N66" s="190"/>
    </row>
    <row r="67" spans="1:14" hidden="1" x14ac:dyDescent="0.3">
      <c r="A67" s="190"/>
      <c r="B67" s="195"/>
      <c r="C67" s="190"/>
      <c r="D67" s="190"/>
      <c r="E67" s="235"/>
      <c r="F67" s="211"/>
      <c r="G67" s="211"/>
      <c r="H67" s="211"/>
      <c r="I67" s="211"/>
      <c r="J67" s="211"/>
      <c r="K67" s="212"/>
      <c r="L67" s="213"/>
      <c r="M67" s="190"/>
      <c r="N67" s="190"/>
    </row>
    <row r="68" spans="1:14" hidden="1" x14ac:dyDescent="0.3">
      <c r="A68" s="190"/>
      <c r="B68" s="297" t="s">
        <v>66</v>
      </c>
      <c r="C68" s="190"/>
      <c r="D68" s="213" t="s">
        <v>5</v>
      </c>
      <c r="E68" s="267">
        <f>K68/5</f>
        <v>1620</v>
      </c>
      <c r="F68" s="211">
        <f>SUM(F69:F73)</f>
        <v>1200</v>
      </c>
      <c r="G68" s="211">
        <f t="shared" ref="G68:J68" si="26">SUM(G69:G73)</f>
        <v>1200</v>
      </c>
      <c r="H68" s="211">
        <f t="shared" si="26"/>
        <v>1500</v>
      </c>
      <c r="I68" s="211">
        <f t="shared" si="26"/>
        <v>1800</v>
      </c>
      <c r="J68" s="211">
        <f t="shared" si="26"/>
        <v>2400</v>
      </c>
      <c r="K68" s="212">
        <f t="shared" ref="K68:K73" si="27">SUM(F68:J68)</f>
        <v>8100</v>
      </c>
      <c r="L68" s="213" t="s">
        <v>5</v>
      </c>
      <c r="M68" s="190"/>
      <c r="N68" s="190"/>
    </row>
    <row r="69" spans="1:14" hidden="1" x14ac:dyDescent="0.3">
      <c r="A69" s="190"/>
      <c r="B69" s="206" t="s">
        <v>70</v>
      </c>
      <c r="C69" s="193"/>
      <c r="D69" s="213" t="s">
        <v>5</v>
      </c>
      <c r="E69" s="191">
        <f t="shared" ref="E69:E73" si="28">K69/5</f>
        <v>0</v>
      </c>
      <c r="F69" s="207"/>
      <c r="G69" s="207"/>
      <c r="H69" s="207"/>
      <c r="I69" s="207"/>
      <c r="J69" s="207"/>
      <c r="K69" s="212">
        <f t="shared" si="27"/>
        <v>0</v>
      </c>
      <c r="L69" s="213" t="s">
        <v>5</v>
      </c>
      <c r="M69" s="190"/>
      <c r="N69" s="190"/>
    </row>
    <row r="70" spans="1:14" hidden="1" x14ac:dyDescent="0.3">
      <c r="A70" s="190"/>
      <c r="B70" s="206" t="s">
        <v>69</v>
      </c>
      <c r="C70" s="193"/>
      <c r="D70" s="213" t="s">
        <v>5</v>
      </c>
      <c r="E70" s="191">
        <f t="shared" si="28"/>
        <v>0</v>
      </c>
      <c r="F70" s="207"/>
      <c r="G70" s="207"/>
      <c r="H70" s="207"/>
      <c r="I70" s="207"/>
      <c r="J70" s="207"/>
      <c r="K70" s="212">
        <f t="shared" si="27"/>
        <v>0</v>
      </c>
      <c r="L70" s="213" t="s">
        <v>5</v>
      </c>
      <c r="M70" s="190"/>
      <c r="N70" s="190"/>
    </row>
    <row r="71" spans="1:14" hidden="1" x14ac:dyDescent="0.3">
      <c r="A71" s="190"/>
      <c r="B71" s="206" t="s">
        <v>71</v>
      </c>
      <c r="C71" s="193"/>
      <c r="D71" s="213" t="s">
        <v>5</v>
      </c>
      <c r="E71" s="191">
        <f t="shared" si="28"/>
        <v>0</v>
      </c>
      <c r="F71" s="207"/>
      <c r="G71" s="207"/>
      <c r="H71" s="207"/>
      <c r="I71" s="207"/>
      <c r="J71" s="207"/>
      <c r="K71" s="212">
        <f t="shared" si="27"/>
        <v>0</v>
      </c>
      <c r="L71" s="213" t="s">
        <v>5</v>
      </c>
      <c r="M71" s="190"/>
      <c r="N71" s="190"/>
    </row>
    <row r="72" spans="1:14" hidden="1" x14ac:dyDescent="0.3">
      <c r="A72" s="190"/>
      <c r="B72" s="206" t="s">
        <v>72</v>
      </c>
      <c r="C72" s="193"/>
      <c r="D72" s="213" t="s">
        <v>5</v>
      </c>
      <c r="E72" s="191">
        <f t="shared" si="28"/>
        <v>0</v>
      </c>
      <c r="F72" s="207"/>
      <c r="G72" s="207"/>
      <c r="H72" s="207"/>
      <c r="I72" s="207"/>
      <c r="J72" s="207"/>
      <c r="K72" s="212">
        <f t="shared" si="27"/>
        <v>0</v>
      </c>
      <c r="L72" s="213" t="s">
        <v>5</v>
      </c>
      <c r="M72" s="190"/>
      <c r="N72" s="190"/>
    </row>
    <row r="73" spans="1:14" hidden="1" x14ac:dyDescent="0.3">
      <c r="A73" s="190"/>
      <c r="B73" s="206" t="s">
        <v>6</v>
      </c>
      <c r="C73" s="193"/>
      <c r="D73" s="213" t="s">
        <v>5</v>
      </c>
      <c r="E73" s="191">
        <f t="shared" si="28"/>
        <v>1620</v>
      </c>
      <c r="F73" s="207">
        <v>1200</v>
      </c>
      <c r="G73" s="207">
        <v>1200</v>
      </c>
      <c r="H73" s="207">
        <v>1500</v>
      </c>
      <c r="I73" s="207">
        <v>1800</v>
      </c>
      <c r="J73" s="207">
        <v>2400</v>
      </c>
      <c r="K73" s="212">
        <f t="shared" si="27"/>
        <v>8100</v>
      </c>
      <c r="L73" s="213" t="s">
        <v>5</v>
      </c>
      <c r="M73" s="190"/>
      <c r="N73" s="190"/>
    </row>
    <row r="74" spans="1:14" hidden="1" x14ac:dyDescent="0.3">
      <c r="A74" s="190"/>
      <c r="B74" s="195"/>
      <c r="C74" s="190"/>
      <c r="D74" s="190"/>
      <c r="E74" s="235"/>
      <c r="F74" s="211"/>
      <c r="G74" s="211"/>
      <c r="H74" s="211"/>
      <c r="I74" s="211"/>
      <c r="J74" s="211"/>
      <c r="K74" s="212"/>
      <c r="L74" s="213"/>
      <c r="M74" s="190"/>
      <c r="N74" s="190"/>
    </row>
    <row r="75" spans="1:14" hidden="1" x14ac:dyDescent="0.3">
      <c r="A75" s="190"/>
      <c r="B75" s="297" t="s">
        <v>68</v>
      </c>
      <c r="C75" s="190"/>
      <c r="D75" s="213" t="s">
        <v>5</v>
      </c>
      <c r="E75" s="267">
        <f>K75/5</f>
        <v>300</v>
      </c>
      <c r="F75" s="211">
        <f>SUM(F76:F80)</f>
        <v>100</v>
      </c>
      <c r="G75" s="211">
        <f t="shared" ref="G75:J75" si="29">SUM(G76:G80)</f>
        <v>200</v>
      </c>
      <c r="H75" s="211">
        <f t="shared" si="29"/>
        <v>300</v>
      </c>
      <c r="I75" s="211">
        <f t="shared" si="29"/>
        <v>400</v>
      </c>
      <c r="J75" s="211">
        <f t="shared" si="29"/>
        <v>500</v>
      </c>
      <c r="K75" s="212">
        <f t="shared" ref="K75:K80" si="30">SUM(F75:J75)</f>
        <v>1500</v>
      </c>
      <c r="L75" s="213" t="s">
        <v>5</v>
      </c>
      <c r="M75" s="190"/>
      <c r="N75" s="190"/>
    </row>
    <row r="76" spans="1:14" hidden="1" x14ac:dyDescent="0.3">
      <c r="A76" s="190"/>
      <c r="B76" s="206" t="s">
        <v>10</v>
      </c>
      <c r="C76" s="193"/>
      <c r="D76" s="213" t="s">
        <v>5</v>
      </c>
      <c r="E76" s="191">
        <f t="shared" ref="E76:E80" si="31">K76/5</f>
        <v>300</v>
      </c>
      <c r="F76" s="207">
        <v>100</v>
      </c>
      <c r="G76" s="207">
        <v>200</v>
      </c>
      <c r="H76" s="207">
        <v>300</v>
      </c>
      <c r="I76" s="207">
        <v>400</v>
      </c>
      <c r="J76" s="207">
        <v>500</v>
      </c>
      <c r="K76" s="212">
        <f t="shared" si="30"/>
        <v>1500</v>
      </c>
      <c r="L76" s="213" t="s">
        <v>5</v>
      </c>
      <c r="M76" s="190"/>
      <c r="N76" s="190"/>
    </row>
    <row r="77" spans="1:14" hidden="1" x14ac:dyDescent="0.3">
      <c r="A77" s="190"/>
      <c r="B77" s="206" t="s">
        <v>62</v>
      </c>
      <c r="C77" s="193"/>
      <c r="D77" s="213" t="s">
        <v>5</v>
      </c>
      <c r="E77" s="191">
        <f t="shared" si="31"/>
        <v>0</v>
      </c>
      <c r="F77" s="207"/>
      <c r="G77" s="207"/>
      <c r="H77" s="207"/>
      <c r="I77" s="207"/>
      <c r="J77" s="207"/>
      <c r="K77" s="212">
        <f t="shared" si="30"/>
        <v>0</v>
      </c>
      <c r="L77" s="213" t="s">
        <v>5</v>
      </c>
      <c r="M77" s="190"/>
      <c r="N77" s="190"/>
    </row>
    <row r="78" spans="1:14" hidden="1" x14ac:dyDescent="0.3">
      <c r="A78" s="190"/>
      <c r="B78" s="206" t="s">
        <v>63</v>
      </c>
      <c r="C78" s="193"/>
      <c r="D78" s="213" t="s">
        <v>5</v>
      </c>
      <c r="E78" s="191">
        <f t="shared" si="31"/>
        <v>0</v>
      </c>
      <c r="F78" s="207"/>
      <c r="G78" s="207"/>
      <c r="H78" s="207"/>
      <c r="I78" s="207"/>
      <c r="J78" s="207"/>
      <c r="K78" s="212">
        <f t="shared" si="30"/>
        <v>0</v>
      </c>
      <c r="L78" s="213" t="s">
        <v>5</v>
      </c>
      <c r="M78" s="190"/>
      <c r="N78" s="190"/>
    </row>
    <row r="79" spans="1:14" hidden="1" x14ac:dyDescent="0.3">
      <c r="A79" s="190"/>
      <c r="B79" s="206" t="s">
        <v>64</v>
      </c>
      <c r="C79" s="193"/>
      <c r="D79" s="213" t="s">
        <v>5</v>
      </c>
      <c r="E79" s="191">
        <f t="shared" si="31"/>
        <v>0</v>
      </c>
      <c r="F79" s="207"/>
      <c r="G79" s="207"/>
      <c r="H79" s="207"/>
      <c r="I79" s="207"/>
      <c r="J79" s="207"/>
      <c r="K79" s="212">
        <f t="shared" si="30"/>
        <v>0</v>
      </c>
      <c r="L79" s="213" t="s">
        <v>5</v>
      </c>
      <c r="M79" s="190"/>
      <c r="N79" s="190"/>
    </row>
    <row r="80" spans="1:14" hidden="1" x14ac:dyDescent="0.3">
      <c r="A80" s="190"/>
      <c r="B80" s="206" t="s">
        <v>65</v>
      </c>
      <c r="C80" s="193"/>
      <c r="D80" s="213" t="s">
        <v>5</v>
      </c>
      <c r="E80" s="191">
        <f t="shared" si="31"/>
        <v>0</v>
      </c>
      <c r="F80" s="207"/>
      <c r="G80" s="207"/>
      <c r="H80" s="207"/>
      <c r="I80" s="207"/>
      <c r="J80" s="207"/>
      <c r="K80" s="212">
        <f t="shared" si="30"/>
        <v>0</v>
      </c>
      <c r="L80" s="213" t="s">
        <v>5</v>
      </c>
      <c r="M80" s="190"/>
      <c r="N80" s="190"/>
    </row>
    <row r="81" spans="1:14" hidden="1" x14ac:dyDescent="0.3">
      <c r="A81" s="190"/>
      <c r="B81" s="195"/>
      <c r="C81" s="190"/>
      <c r="D81" s="190"/>
      <c r="E81" s="203"/>
      <c r="F81" s="204"/>
      <c r="G81" s="204"/>
      <c r="H81" s="204"/>
      <c r="I81" s="204"/>
      <c r="J81" s="204"/>
      <c r="K81" s="204"/>
      <c r="L81" s="205"/>
      <c r="M81" s="190"/>
      <c r="N81" s="190"/>
    </row>
    <row r="82" spans="1:14" x14ac:dyDescent="0.3">
      <c r="A82" s="190"/>
      <c r="B82" s="195"/>
      <c r="C82" s="190"/>
      <c r="D82" s="190"/>
      <c r="E82" s="203"/>
      <c r="F82" s="204"/>
      <c r="G82" s="204"/>
      <c r="H82" s="204"/>
      <c r="I82" s="204"/>
      <c r="J82" s="204"/>
      <c r="K82" s="204"/>
      <c r="L82" s="205"/>
      <c r="M82" s="190"/>
      <c r="N82" s="190"/>
    </row>
    <row r="83" spans="1:14" x14ac:dyDescent="0.3">
      <c r="A83" s="190"/>
      <c r="B83" s="240" t="str">
        <f>TERV!B83</f>
        <v>Ebitda</v>
      </c>
      <c r="C83" s="241"/>
      <c r="D83" s="242" t="str">
        <f>TERV!D83</f>
        <v>eFt</v>
      </c>
      <c r="E83" s="243">
        <f>TERV!E83</f>
        <v>0</v>
      </c>
      <c r="F83" s="244">
        <f>TERV!F83</f>
        <v>0</v>
      </c>
      <c r="G83" s="244">
        <f>TERV!G83</f>
        <v>0</v>
      </c>
      <c r="H83" s="244">
        <f>TERV!H83</f>
        <v>0</v>
      </c>
      <c r="I83" s="244">
        <f>TERV!I83</f>
        <v>0</v>
      </c>
      <c r="J83" s="244">
        <f>TERV!J83</f>
        <v>0</v>
      </c>
      <c r="K83" s="245">
        <f>TERV!K83</f>
        <v>0</v>
      </c>
      <c r="L83" s="242" t="str">
        <f>TERV!L83</f>
        <v>eFt</v>
      </c>
      <c r="M83" s="241"/>
      <c r="N83" s="190"/>
    </row>
    <row r="84" spans="1:14" x14ac:dyDescent="0.3">
      <c r="A84" s="190"/>
      <c r="B84" s="195"/>
      <c r="C84" s="190"/>
      <c r="D84" s="190"/>
      <c r="E84" s="203"/>
      <c r="F84" s="204"/>
      <c r="G84" s="204"/>
      <c r="H84" s="204"/>
      <c r="I84" s="204"/>
      <c r="J84" s="204"/>
      <c r="K84" s="204"/>
      <c r="L84" s="190"/>
      <c r="M84" s="190"/>
      <c r="N84" s="190"/>
    </row>
    <row r="85" spans="1:14" x14ac:dyDescent="0.3">
      <c r="A85" s="190"/>
      <c r="B85" s="246" t="str">
        <f>TERV!B85</f>
        <v>Beruházás</v>
      </c>
      <c r="C85" s="247"/>
      <c r="D85" s="248" t="str">
        <f>TERV!D85</f>
        <v>eFt</v>
      </c>
      <c r="E85" s="249">
        <f>TERV!E85</f>
        <v>0</v>
      </c>
      <c r="F85" s="250">
        <f>TERV!F85</f>
        <v>0</v>
      </c>
      <c r="G85" s="250">
        <f>TERV!G85</f>
        <v>0</v>
      </c>
      <c r="H85" s="250">
        <f>TERV!H85</f>
        <v>0</v>
      </c>
      <c r="I85" s="250">
        <f>TERV!I85</f>
        <v>0</v>
      </c>
      <c r="J85" s="250">
        <f>TERV!J85</f>
        <v>0</v>
      </c>
      <c r="K85" s="251">
        <f>TERV!K85</f>
        <v>0</v>
      </c>
      <c r="L85" s="248" t="str">
        <f>TERV!L85</f>
        <v>eFt</v>
      </c>
      <c r="M85" s="215"/>
      <c r="N85" s="190"/>
    </row>
    <row r="86" spans="1:14" hidden="1" x14ac:dyDescent="0.3">
      <c r="A86" s="190"/>
      <c r="B86" s="195"/>
      <c r="C86" s="190"/>
      <c r="D86" s="190"/>
      <c r="E86" s="203"/>
      <c r="F86" s="204"/>
      <c r="G86" s="204"/>
      <c r="H86" s="204"/>
      <c r="I86" s="204"/>
      <c r="J86" s="204"/>
      <c r="K86" s="204"/>
      <c r="L86" s="205"/>
      <c r="M86" s="190"/>
      <c r="N86" s="190"/>
    </row>
    <row r="87" spans="1:14" hidden="1" x14ac:dyDescent="0.3">
      <c r="A87" s="190"/>
      <c r="B87" s="297" t="s">
        <v>38</v>
      </c>
      <c r="C87" s="190"/>
      <c r="D87" s="213" t="s">
        <v>5</v>
      </c>
      <c r="E87" s="267">
        <f>K87/5</f>
        <v>600</v>
      </c>
      <c r="F87" s="211">
        <f>SUM(F88:F92)</f>
        <v>1000</v>
      </c>
      <c r="G87" s="211">
        <f t="shared" ref="G87:J87" si="32">SUM(G88:G92)</f>
        <v>1000</v>
      </c>
      <c r="H87" s="211">
        <f t="shared" si="32"/>
        <v>1000</v>
      </c>
      <c r="I87" s="211">
        <f t="shared" si="32"/>
        <v>0</v>
      </c>
      <c r="J87" s="211">
        <f t="shared" si="32"/>
        <v>0</v>
      </c>
      <c r="K87" s="212">
        <f t="shared" ref="K87:K92" si="33">SUM(F87:J87)</f>
        <v>3000</v>
      </c>
      <c r="L87" s="213" t="s">
        <v>5</v>
      </c>
      <c r="M87" s="190"/>
      <c r="N87" s="190"/>
    </row>
    <row r="88" spans="1:14" hidden="1" x14ac:dyDescent="0.3">
      <c r="A88" s="190"/>
      <c r="B88" s="206" t="s">
        <v>73</v>
      </c>
      <c r="C88" s="193"/>
      <c r="D88" s="213" t="s">
        <v>5</v>
      </c>
      <c r="E88" s="191">
        <f t="shared" ref="E88:E92" si="34">K88/5</f>
        <v>0</v>
      </c>
      <c r="F88" s="207"/>
      <c r="G88" s="207"/>
      <c r="H88" s="207"/>
      <c r="I88" s="207"/>
      <c r="J88" s="207"/>
      <c r="K88" s="212">
        <f t="shared" si="33"/>
        <v>0</v>
      </c>
      <c r="L88" s="213" t="s">
        <v>5</v>
      </c>
      <c r="M88" s="190"/>
      <c r="N88" s="190"/>
    </row>
    <row r="89" spans="1:14" hidden="1" x14ac:dyDescent="0.3">
      <c r="A89" s="190"/>
      <c r="B89" s="206" t="s">
        <v>74</v>
      </c>
      <c r="C89" s="193"/>
      <c r="D89" s="213" t="s">
        <v>5</v>
      </c>
      <c r="E89" s="191">
        <f t="shared" si="34"/>
        <v>0</v>
      </c>
      <c r="F89" s="207"/>
      <c r="G89" s="207"/>
      <c r="H89" s="207"/>
      <c r="I89" s="207"/>
      <c r="J89" s="207"/>
      <c r="K89" s="212">
        <f t="shared" si="33"/>
        <v>0</v>
      </c>
      <c r="L89" s="213" t="s">
        <v>5</v>
      </c>
      <c r="M89" s="190"/>
      <c r="N89" s="190"/>
    </row>
    <row r="90" spans="1:14" hidden="1" x14ac:dyDescent="0.3">
      <c r="A90" s="190"/>
      <c r="B90" s="206" t="s">
        <v>75</v>
      </c>
      <c r="C90" s="193"/>
      <c r="D90" s="213" t="s">
        <v>5</v>
      </c>
      <c r="E90" s="191">
        <f t="shared" si="34"/>
        <v>0</v>
      </c>
      <c r="F90" s="207"/>
      <c r="G90" s="207"/>
      <c r="H90" s="207"/>
      <c r="I90" s="207"/>
      <c r="J90" s="207"/>
      <c r="K90" s="212">
        <f t="shared" si="33"/>
        <v>0</v>
      </c>
      <c r="L90" s="213" t="s">
        <v>5</v>
      </c>
      <c r="M90" s="190"/>
      <c r="N90" s="190"/>
    </row>
    <row r="91" spans="1:14" hidden="1" x14ac:dyDescent="0.3">
      <c r="A91" s="190"/>
      <c r="B91" s="206" t="s">
        <v>76</v>
      </c>
      <c r="C91" s="193"/>
      <c r="D91" s="213" t="s">
        <v>5</v>
      </c>
      <c r="E91" s="191">
        <f t="shared" si="34"/>
        <v>600</v>
      </c>
      <c r="F91" s="207">
        <v>1000</v>
      </c>
      <c r="G91" s="207">
        <v>1000</v>
      </c>
      <c r="H91" s="207">
        <v>1000</v>
      </c>
      <c r="I91" s="207"/>
      <c r="J91" s="207"/>
      <c r="K91" s="212">
        <f t="shared" si="33"/>
        <v>3000</v>
      </c>
      <c r="L91" s="213" t="s">
        <v>5</v>
      </c>
      <c r="M91" s="190"/>
      <c r="N91" s="190"/>
    </row>
    <row r="92" spans="1:14" hidden="1" x14ac:dyDescent="0.3">
      <c r="A92" s="190"/>
      <c r="B92" s="206" t="s">
        <v>9</v>
      </c>
      <c r="C92" s="193"/>
      <c r="D92" s="213" t="s">
        <v>5</v>
      </c>
      <c r="E92" s="191">
        <f t="shared" si="34"/>
        <v>0</v>
      </c>
      <c r="F92" s="207"/>
      <c r="G92" s="207"/>
      <c r="H92" s="207"/>
      <c r="I92" s="207"/>
      <c r="J92" s="207"/>
      <c r="K92" s="212">
        <f t="shared" si="33"/>
        <v>0</v>
      </c>
      <c r="L92" s="213" t="s">
        <v>5</v>
      </c>
      <c r="M92" s="190"/>
      <c r="N92" s="190"/>
    </row>
    <row r="93" spans="1:14" hidden="1" x14ac:dyDescent="0.3">
      <c r="A93" s="190"/>
      <c r="B93" s="195"/>
      <c r="C93" s="190"/>
      <c r="D93" s="190"/>
      <c r="E93" s="203"/>
      <c r="F93" s="204"/>
      <c r="G93" s="204"/>
      <c r="H93" s="204"/>
      <c r="I93" s="204"/>
      <c r="J93" s="204"/>
      <c r="K93" s="204"/>
      <c r="L93" s="205"/>
      <c r="M93" s="190"/>
      <c r="N93" s="190"/>
    </row>
    <row r="94" spans="1:14" x14ac:dyDescent="0.3">
      <c r="A94" s="190"/>
      <c r="B94" s="195"/>
      <c r="C94" s="190"/>
      <c r="D94" s="190"/>
      <c r="E94" s="203"/>
      <c r="F94" s="204"/>
      <c r="G94" s="204"/>
      <c r="H94" s="204"/>
      <c r="I94" s="204"/>
      <c r="J94" s="204"/>
      <c r="K94" s="204"/>
      <c r="L94" s="205"/>
      <c r="M94" s="190"/>
      <c r="N94" s="190"/>
    </row>
    <row r="95" spans="1:14" x14ac:dyDescent="0.3">
      <c r="A95" s="190"/>
      <c r="B95" s="214" t="str">
        <f>TERV!B95</f>
        <v>Écs</v>
      </c>
      <c r="C95" s="215"/>
      <c r="D95" s="216" t="str">
        <f>TERV!D95</f>
        <v>eFt</v>
      </c>
      <c r="E95" s="217">
        <f>TERV!E95</f>
        <v>0</v>
      </c>
      <c r="F95" s="218">
        <f>TERV!F95</f>
        <v>0</v>
      </c>
      <c r="G95" s="218">
        <f>TERV!G95</f>
        <v>0</v>
      </c>
      <c r="H95" s="218">
        <f>TERV!H95</f>
        <v>0</v>
      </c>
      <c r="I95" s="218">
        <f>TERV!I95</f>
        <v>0</v>
      </c>
      <c r="J95" s="218">
        <f>TERV!J95</f>
        <v>0</v>
      </c>
      <c r="K95" s="219">
        <f>TERV!K95</f>
        <v>0</v>
      </c>
      <c r="L95" s="216" t="str">
        <f>TERV!L95</f>
        <v>eFt</v>
      </c>
      <c r="M95" s="215"/>
      <c r="N95" s="190"/>
    </row>
    <row r="96" spans="1:14" hidden="1" x14ac:dyDescent="0.3">
      <c r="A96" s="190"/>
      <c r="B96" s="195"/>
      <c r="C96" s="190"/>
      <c r="D96" s="190"/>
      <c r="E96" s="203"/>
      <c r="F96" s="204"/>
      <c r="G96" s="204"/>
      <c r="H96" s="204"/>
      <c r="I96" s="204"/>
      <c r="J96" s="204"/>
      <c r="K96" s="204"/>
      <c r="L96" s="205"/>
      <c r="M96" s="190"/>
      <c r="N96" s="190"/>
    </row>
    <row r="97" spans="1:14" hidden="1" x14ac:dyDescent="0.3">
      <c r="A97" s="190"/>
      <c r="B97" s="195" t="s">
        <v>77</v>
      </c>
      <c r="C97" s="190"/>
      <c r="D97" s="213" t="s">
        <v>5</v>
      </c>
      <c r="E97" s="267">
        <f>K97/5</f>
        <v>594</v>
      </c>
      <c r="F97" s="211">
        <f>SUM(F98:F102)</f>
        <v>330</v>
      </c>
      <c r="G97" s="211">
        <f t="shared" ref="G97:J97" si="35">SUM(G98:G102)</f>
        <v>660</v>
      </c>
      <c r="H97" s="211">
        <f t="shared" si="35"/>
        <v>990</v>
      </c>
      <c r="I97" s="211">
        <f t="shared" si="35"/>
        <v>660</v>
      </c>
      <c r="J97" s="211">
        <f t="shared" si="35"/>
        <v>330</v>
      </c>
      <c r="K97" s="212">
        <f t="shared" ref="K97:K102" si="36">SUM(F97:J97)</f>
        <v>2970</v>
      </c>
      <c r="L97" s="213" t="s">
        <v>5</v>
      </c>
      <c r="M97" s="190"/>
      <c r="N97" s="190"/>
    </row>
    <row r="98" spans="1:14" hidden="1" x14ac:dyDescent="0.3">
      <c r="A98" s="190"/>
      <c r="B98" s="252" t="str">
        <f>B88</f>
        <v>irodai</v>
      </c>
      <c r="C98" s="193"/>
      <c r="D98" s="213" t="s">
        <v>5</v>
      </c>
      <c r="E98" s="191">
        <f t="shared" ref="E98:E102" si="37">K98/5</f>
        <v>0</v>
      </c>
      <c r="F98" s="207"/>
      <c r="G98" s="207"/>
      <c r="H98" s="207"/>
      <c r="I98" s="207"/>
      <c r="J98" s="207"/>
      <c r="K98" s="212">
        <f t="shared" si="36"/>
        <v>0</v>
      </c>
      <c r="L98" s="213" t="s">
        <v>5</v>
      </c>
      <c r="M98" s="190"/>
      <c r="N98" s="190"/>
    </row>
    <row r="99" spans="1:14" hidden="1" x14ac:dyDescent="0.3">
      <c r="A99" s="190"/>
      <c r="B99" s="252" t="str">
        <f>B89</f>
        <v>épület</v>
      </c>
      <c r="C99" s="193"/>
      <c r="D99" s="213" t="s">
        <v>5</v>
      </c>
      <c r="E99" s="191">
        <f t="shared" si="37"/>
        <v>0</v>
      </c>
      <c r="F99" s="207"/>
      <c r="G99" s="207"/>
      <c r="H99" s="207"/>
      <c r="I99" s="207"/>
      <c r="J99" s="207"/>
      <c r="K99" s="212">
        <f t="shared" si="36"/>
        <v>0</v>
      </c>
      <c r="L99" s="213" t="s">
        <v>5</v>
      </c>
      <c r="M99" s="190"/>
      <c r="N99" s="190"/>
    </row>
    <row r="100" spans="1:14" hidden="1" x14ac:dyDescent="0.3">
      <c r="A100" s="190"/>
      <c r="B100" s="252" t="str">
        <f>B90</f>
        <v>gépek</v>
      </c>
      <c r="C100" s="193"/>
      <c r="D100" s="213" t="s">
        <v>5</v>
      </c>
      <c r="E100" s="191">
        <f t="shared" si="37"/>
        <v>0</v>
      </c>
      <c r="F100" s="207"/>
      <c r="G100" s="207"/>
      <c r="H100" s="207"/>
      <c r="I100" s="207"/>
      <c r="J100" s="207"/>
      <c r="K100" s="212">
        <f t="shared" si="36"/>
        <v>0</v>
      </c>
      <c r="L100" s="213" t="s">
        <v>5</v>
      </c>
      <c r="M100" s="190"/>
      <c r="N100" s="190"/>
    </row>
    <row r="101" spans="1:14" hidden="1" x14ac:dyDescent="0.3">
      <c r="A101" s="190"/>
      <c r="B101" s="252" t="str">
        <f>B91</f>
        <v>berendezések</v>
      </c>
      <c r="C101" s="193"/>
      <c r="D101" s="213" t="s">
        <v>5</v>
      </c>
      <c r="E101" s="191">
        <f t="shared" si="37"/>
        <v>594</v>
      </c>
      <c r="F101" s="207">
        <v>330</v>
      </c>
      <c r="G101" s="207">
        <v>660</v>
      </c>
      <c r="H101" s="207">
        <v>990</v>
      </c>
      <c r="I101" s="207">
        <v>660</v>
      </c>
      <c r="J101" s="207">
        <v>330</v>
      </c>
      <c r="K101" s="212">
        <f t="shared" si="36"/>
        <v>2970</v>
      </c>
      <c r="L101" s="213" t="s">
        <v>5</v>
      </c>
      <c r="M101" s="190"/>
      <c r="N101" s="190"/>
    </row>
    <row r="102" spans="1:14" hidden="1" x14ac:dyDescent="0.3">
      <c r="A102" s="190"/>
      <c r="B102" s="252" t="str">
        <f>B92</f>
        <v>egyebek</v>
      </c>
      <c r="C102" s="193"/>
      <c r="D102" s="213" t="s">
        <v>5</v>
      </c>
      <c r="E102" s="191">
        <f t="shared" si="37"/>
        <v>0</v>
      </c>
      <c r="F102" s="207"/>
      <c r="G102" s="207"/>
      <c r="H102" s="207"/>
      <c r="I102" s="207"/>
      <c r="J102" s="207"/>
      <c r="K102" s="212">
        <f t="shared" si="36"/>
        <v>0</v>
      </c>
      <c r="L102" s="213" t="s">
        <v>5</v>
      </c>
      <c r="M102" s="190"/>
      <c r="N102" s="190"/>
    </row>
    <row r="103" spans="1:14" hidden="1" x14ac:dyDescent="0.3">
      <c r="A103" s="190"/>
      <c r="B103" s="195"/>
      <c r="C103" s="190"/>
      <c r="D103" s="190"/>
      <c r="E103" s="203"/>
      <c r="F103" s="204"/>
      <c r="G103" s="204"/>
      <c r="H103" s="204"/>
      <c r="I103" s="204"/>
      <c r="J103" s="204"/>
      <c r="K103" s="204"/>
      <c r="L103" s="205"/>
      <c r="M103" s="190"/>
      <c r="N103" s="190"/>
    </row>
    <row r="104" spans="1:14" x14ac:dyDescent="0.3">
      <c r="A104" s="190"/>
      <c r="B104" s="195"/>
      <c r="C104" s="190"/>
      <c r="D104" s="190"/>
      <c r="E104" s="203"/>
      <c r="F104" s="204"/>
      <c r="G104" s="204"/>
      <c r="H104" s="204"/>
      <c r="I104" s="204"/>
      <c r="J104" s="204"/>
      <c r="K104" s="204"/>
      <c r="L104" s="205"/>
      <c r="M104" s="190"/>
      <c r="N104" s="190"/>
    </row>
    <row r="105" spans="1:14" x14ac:dyDescent="0.3">
      <c r="A105" s="190"/>
      <c r="B105" s="214" t="str">
        <f>TERV!B105</f>
        <v>Összes költség</v>
      </c>
      <c r="C105" s="215"/>
      <c r="D105" s="216" t="str">
        <f>TERV!D105</f>
        <v>eFt</v>
      </c>
      <c r="E105" s="217">
        <f>TERV!E105</f>
        <v>0</v>
      </c>
      <c r="F105" s="218">
        <f>TERV!F105</f>
        <v>0</v>
      </c>
      <c r="G105" s="218">
        <f>TERV!G105</f>
        <v>0</v>
      </c>
      <c r="H105" s="218">
        <f>TERV!H105</f>
        <v>0</v>
      </c>
      <c r="I105" s="218">
        <f>TERV!I105</f>
        <v>0</v>
      </c>
      <c r="J105" s="218">
        <f>TERV!J105</f>
        <v>0</v>
      </c>
      <c r="K105" s="219">
        <f>TERV!K105</f>
        <v>0</v>
      </c>
      <c r="L105" s="216" t="str">
        <f>TERV!L105</f>
        <v>eFt</v>
      </c>
      <c r="M105" s="215"/>
      <c r="N105" s="190"/>
    </row>
    <row r="106" spans="1:14" x14ac:dyDescent="0.3">
      <c r="A106" s="190"/>
      <c r="B106" s="195"/>
      <c r="C106" s="190"/>
      <c r="D106" s="194"/>
      <c r="E106" s="203"/>
      <c r="F106" s="204"/>
      <c r="G106" s="204"/>
      <c r="H106" s="204"/>
      <c r="I106" s="204"/>
      <c r="J106" s="204"/>
      <c r="K106" s="204"/>
      <c r="L106" s="194"/>
      <c r="M106" s="190"/>
      <c r="N106" s="190"/>
    </row>
    <row r="107" spans="1:14" x14ac:dyDescent="0.3">
      <c r="A107" s="190"/>
      <c r="B107" s="253" t="str">
        <f>TERV!B107</f>
        <v>Nyereség</v>
      </c>
      <c r="C107" s="254"/>
      <c r="D107" s="255" t="str">
        <f>TERV!D107</f>
        <v>eFt</v>
      </c>
      <c r="E107" s="256">
        <f>TERV!E107</f>
        <v>0</v>
      </c>
      <c r="F107" s="257">
        <f>TERV!F107</f>
        <v>0</v>
      </c>
      <c r="G107" s="257">
        <f>TERV!G107</f>
        <v>0</v>
      </c>
      <c r="H107" s="257">
        <f>TERV!H107</f>
        <v>0</v>
      </c>
      <c r="I107" s="257">
        <f>TERV!I107</f>
        <v>0</v>
      </c>
      <c r="J107" s="257">
        <f>TERV!J107</f>
        <v>0</v>
      </c>
      <c r="K107" s="258">
        <f>TERV!K107</f>
        <v>0</v>
      </c>
      <c r="L107" s="255" t="str">
        <f>TERV!L107</f>
        <v>eFt</v>
      </c>
      <c r="M107" s="241"/>
      <c r="N107" s="190"/>
    </row>
    <row r="108" spans="1:14" x14ac:dyDescent="0.3">
      <c r="A108" s="190"/>
      <c r="B108" s="195"/>
      <c r="C108" s="190"/>
      <c r="D108" s="194"/>
      <c r="E108" s="203"/>
      <c r="F108" s="204"/>
      <c r="G108" s="204"/>
      <c r="H108" s="204"/>
      <c r="I108" s="204"/>
      <c r="J108" s="204"/>
      <c r="K108" s="204"/>
      <c r="L108" s="194"/>
      <c r="M108" s="190"/>
      <c r="N108" s="190"/>
    </row>
    <row r="109" spans="1:14" x14ac:dyDescent="0.3">
      <c r="A109" s="190"/>
      <c r="B109" s="253" t="str">
        <f>TERV!B109</f>
        <v>Nyereség halmozott</v>
      </c>
      <c r="C109" s="254"/>
      <c r="D109" s="255" t="str">
        <f>TERV!D109</f>
        <v>eFt</v>
      </c>
      <c r="E109" s="256">
        <f>TERV!E109</f>
        <v>0</v>
      </c>
      <c r="F109" s="257">
        <f>TERV!F109</f>
        <v>0</v>
      </c>
      <c r="G109" s="257">
        <f>TERV!G109</f>
        <v>0</v>
      </c>
      <c r="H109" s="257">
        <f>TERV!H109</f>
        <v>0</v>
      </c>
      <c r="I109" s="257">
        <f>TERV!I109</f>
        <v>0</v>
      </c>
      <c r="J109" s="257">
        <f>TERV!J109</f>
        <v>0</v>
      </c>
      <c r="K109" s="258">
        <f>TERV!K109</f>
        <v>0</v>
      </c>
      <c r="L109" s="255" t="str">
        <f>TERV!L109</f>
        <v>eFt</v>
      </c>
      <c r="M109" s="241"/>
      <c r="N109" s="190"/>
    </row>
    <row r="110" spans="1:14" x14ac:dyDescent="0.3">
      <c r="A110" s="190"/>
      <c r="B110" s="195"/>
      <c r="C110" s="190"/>
      <c r="D110" s="194"/>
      <c r="E110" s="203"/>
      <c r="F110" s="204"/>
      <c r="G110" s="204"/>
      <c r="H110" s="204"/>
      <c r="I110" s="204"/>
      <c r="J110" s="204"/>
      <c r="K110" s="204"/>
      <c r="L110" s="194"/>
      <c r="M110" s="190"/>
      <c r="N110" s="190"/>
    </row>
    <row r="111" spans="1:14" x14ac:dyDescent="0.3">
      <c r="A111" s="190"/>
      <c r="B111" s="214" t="str">
        <f>TERV!B111</f>
        <v>Adózott nyereség</v>
      </c>
      <c r="C111" s="215"/>
      <c r="D111" s="216" t="str">
        <f>TERV!D111</f>
        <v>eFt</v>
      </c>
      <c r="E111" s="217">
        <f>TERV!E111</f>
        <v>0</v>
      </c>
      <c r="F111" s="218">
        <f>TERV!F111</f>
        <v>0</v>
      </c>
      <c r="G111" s="218">
        <f>TERV!G111</f>
        <v>0</v>
      </c>
      <c r="H111" s="218">
        <f>TERV!H111</f>
        <v>0</v>
      </c>
      <c r="I111" s="218">
        <f>TERV!I111</f>
        <v>0</v>
      </c>
      <c r="J111" s="218">
        <f>TERV!J111</f>
        <v>0</v>
      </c>
      <c r="K111" s="219">
        <f>TERV!K111</f>
        <v>0</v>
      </c>
      <c r="L111" s="216" t="str">
        <f>TERV!L111</f>
        <v>eFt</v>
      </c>
      <c r="M111" s="215"/>
      <c r="N111" s="190"/>
    </row>
    <row r="112" spans="1:14" x14ac:dyDescent="0.3">
      <c r="A112" s="190"/>
      <c r="B112" s="195"/>
      <c r="C112" s="190"/>
      <c r="D112" s="194"/>
      <c r="E112" s="203"/>
      <c r="F112" s="204"/>
      <c r="G112" s="204"/>
      <c r="H112" s="204"/>
      <c r="I112" s="204"/>
      <c r="J112" s="204"/>
      <c r="K112" s="204"/>
      <c r="L112" s="194"/>
      <c r="M112" s="190"/>
      <c r="N112" s="190"/>
    </row>
    <row r="113" spans="1:14" x14ac:dyDescent="0.3">
      <c r="A113" s="190"/>
      <c r="B113" s="214" t="str">
        <f>TERV!B113</f>
        <v>Halmozott adózott</v>
      </c>
      <c r="C113" s="215"/>
      <c r="D113" s="216" t="str">
        <f>TERV!D113</f>
        <v>eFt</v>
      </c>
      <c r="E113" s="217">
        <f>TERV!E113</f>
        <v>0</v>
      </c>
      <c r="F113" s="218">
        <f>TERV!F113</f>
        <v>0</v>
      </c>
      <c r="G113" s="218">
        <f>TERV!G113</f>
        <v>0</v>
      </c>
      <c r="H113" s="218">
        <f>TERV!H113</f>
        <v>0</v>
      </c>
      <c r="I113" s="218">
        <f>TERV!I113</f>
        <v>0</v>
      </c>
      <c r="J113" s="218">
        <f>TERV!J113</f>
        <v>0</v>
      </c>
      <c r="K113" s="219">
        <f>TERV!K113</f>
        <v>0</v>
      </c>
      <c r="L113" s="216" t="str">
        <f>TERV!L113</f>
        <v>eFt</v>
      </c>
      <c r="M113" s="215"/>
      <c r="N113" s="190"/>
    </row>
    <row r="114" spans="1:14" x14ac:dyDescent="0.3">
      <c r="A114" s="190"/>
      <c r="B114" s="195"/>
      <c r="C114" s="190"/>
      <c r="D114" s="194"/>
      <c r="E114" s="203"/>
      <c r="F114" s="204"/>
      <c r="G114" s="204"/>
      <c r="H114" s="204"/>
      <c r="I114" s="204"/>
      <c r="J114" s="204"/>
      <c r="K114" s="204"/>
      <c r="L114" s="194"/>
      <c r="M114" s="190"/>
      <c r="N114" s="190"/>
    </row>
    <row r="115" spans="1:14" x14ac:dyDescent="0.3">
      <c r="A115" s="190"/>
      <c r="B115" s="259" t="str">
        <f>TERV!B115</f>
        <v>PÉNZÜGYI HELYZET</v>
      </c>
      <c r="C115" s="260"/>
      <c r="D115" s="261" t="str">
        <f>TERV!D115</f>
        <v>eFt</v>
      </c>
      <c r="E115" s="262">
        <f>TERV!E115</f>
        <v>0</v>
      </c>
      <c r="F115" s="263">
        <f>TERV!F115</f>
        <v>0</v>
      </c>
      <c r="G115" s="263">
        <f>TERV!G115</f>
        <v>0</v>
      </c>
      <c r="H115" s="263">
        <f>TERV!H115</f>
        <v>0</v>
      </c>
      <c r="I115" s="263">
        <f>TERV!I115</f>
        <v>0</v>
      </c>
      <c r="J115" s="263">
        <f>TERV!J115</f>
        <v>0</v>
      </c>
      <c r="K115" s="264">
        <f>TERV!K115</f>
        <v>0</v>
      </c>
      <c r="L115" s="261" t="str">
        <f>TERV!L115</f>
        <v>eFt</v>
      </c>
      <c r="M115" s="265"/>
      <c r="N115" s="190"/>
    </row>
    <row r="116" spans="1:14" hidden="1" x14ac:dyDescent="0.3">
      <c r="A116" s="190"/>
      <c r="B116" s="195"/>
      <c r="C116" s="190"/>
      <c r="D116" s="190"/>
      <c r="E116" s="191"/>
      <c r="F116" s="266"/>
      <c r="G116" s="266"/>
      <c r="H116" s="266"/>
      <c r="I116" s="266"/>
      <c r="J116" s="266"/>
      <c r="K116" s="266"/>
      <c r="L116" s="205"/>
      <c r="M116" s="190"/>
      <c r="N116" s="190"/>
    </row>
    <row r="117" spans="1:14" hidden="1" x14ac:dyDescent="0.3">
      <c r="A117" s="190"/>
      <c r="B117" s="297" t="s">
        <v>78</v>
      </c>
      <c r="C117" s="190"/>
      <c r="D117" s="213" t="s">
        <v>5</v>
      </c>
      <c r="E117" s="267">
        <f>K117/5</f>
        <v>0</v>
      </c>
      <c r="F117" s="300">
        <f>SUM(F118:F122)</f>
        <v>0</v>
      </c>
      <c r="G117" s="300">
        <f t="shared" ref="G117:J117" si="38">SUM(G118:G122)</f>
        <v>0</v>
      </c>
      <c r="H117" s="300">
        <f t="shared" si="38"/>
        <v>0</v>
      </c>
      <c r="I117" s="300">
        <f t="shared" si="38"/>
        <v>0</v>
      </c>
      <c r="J117" s="300">
        <f t="shared" si="38"/>
        <v>0</v>
      </c>
      <c r="K117" s="269">
        <f t="shared" ref="K117:K129" si="39">SUM(F117:J117)</f>
        <v>0</v>
      </c>
      <c r="L117" s="213" t="s">
        <v>5</v>
      </c>
      <c r="M117" s="190"/>
      <c r="N117" s="190"/>
    </row>
    <row r="118" spans="1:14" hidden="1" x14ac:dyDescent="0.3">
      <c r="A118" s="190"/>
      <c r="B118" s="206" t="s">
        <v>80</v>
      </c>
      <c r="C118" s="193"/>
      <c r="D118" s="213" t="s">
        <v>5</v>
      </c>
      <c r="E118" s="267">
        <f t="shared" ref="E118:E122" si="40">K118/5</f>
        <v>0</v>
      </c>
      <c r="F118" s="268">
        <v>0</v>
      </c>
      <c r="G118" s="268">
        <v>0</v>
      </c>
      <c r="H118" s="268">
        <v>0</v>
      </c>
      <c r="I118" s="268">
        <v>0</v>
      </c>
      <c r="J118" s="268">
        <v>0</v>
      </c>
      <c r="K118" s="269">
        <f t="shared" si="39"/>
        <v>0</v>
      </c>
      <c r="L118" s="213" t="s">
        <v>5</v>
      </c>
      <c r="M118" s="190"/>
      <c r="N118" s="190"/>
    </row>
    <row r="119" spans="1:14" hidden="1" x14ac:dyDescent="0.3">
      <c r="A119" s="190"/>
      <c r="B119" s="206" t="s">
        <v>84</v>
      </c>
      <c r="C119" s="193"/>
      <c r="D119" s="213" t="s">
        <v>5</v>
      </c>
      <c r="E119" s="267">
        <f t="shared" si="40"/>
        <v>0</v>
      </c>
      <c r="F119" s="268"/>
      <c r="G119" s="268"/>
      <c r="H119" s="268"/>
      <c r="I119" s="268"/>
      <c r="J119" s="268"/>
      <c r="K119" s="269">
        <f t="shared" si="39"/>
        <v>0</v>
      </c>
      <c r="L119" s="213" t="s">
        <v>5</v>
      </c>
      <c r="M119" s="190"/>
      <c r="N119" s="190"/>
    </row>
    <row r="120" spans="1:14" hidden="1" x14ac:dyDescent="0.3">
      <c r="A120" s="190"/>
      <c r="B120" s="206" t="s">
        <v>87</v>
      </c>
      <c r="C120" s="193"/>
      <c r="D120" s="213" t="s">
        <v>5</v>
      </c>
      <c r="E120" s="267">
        <f t="shared" si="40"/>
        <v>0</v>
      </c>
      <c r="F120" s="268"/>
      <c r="G120" s="268"/>
      <c r="H120" s="268"/>
      <c r="I120" s="268"/>
      <c r="J120" s="268"/>
      <c r="K120" s="269">
        <f t="shared" si="39"/>
        <v>0</v>
      </c>
      <c r="L120" s="213" t="s">
        <v>5</v>
      </c>
      <c r="M120" s="190"/>
      <c r="N120" s="190"/>
    </row>
    <row r="121" spans="1:14" hidden="1" x14ac:dyDescent="0.3">
      <c r="A121" s="190"/>
      <c r="B121" s="206" t="s">
        <v>88</v>
      </c>
      <c r="C121" s="193"/>
      <c r="D121" s="213" t="s">
        <v>5</v>
      </c>
      <c r="E121" s="267">
        <f t="shared" si="40"/>
        <v>0</v>
      </c>
      <c r="F121" s="268"/>
      <c r="G121" s="268"/>
      <c r="H121" s="268"/>
      <c r="I121" s="268"/>
      <c r="J121" s="268"/>
      <c r="K121" s="269">
        <f t="shared" si="39"/>
        <v>0</v>
      </c>
      <c r="L121" s="213" t="s">
        <v>5</v>
      </c>
      <c r="M121" s="190"/>
      <c r="N121" s="190"/>
    </row>
    <row r="122" spans="1:14" hidden="1" x14ac:dyDescent="0.3">
      <c r="A122" s="190"/>
      <c r="B122" s="206" t="s">
        <v>81</v>
      </c>
      <c r="C122" s="193"/>
      <c r="D122" s="213" t="s">
        <v>5</v>
      </c>
      <c r="E122" s="267">
        <f t="shared" si="40"/>
        <v>0</v>
      </c>
      <c r="F122" s="268"/>
      <c r="G122" s="268"/>
      <c r="H122" s="268"/>
      <c r="I122" s="268"/>
      <c r="J122" s="268"/>
      <c r="K122" s="269">
        <f t="shared" si="39"/>
        <v>0</v>
      </c>
      <c r="L122" s="213" t="s">
        <v>5</v>
      </c>
      <c r="M122" s="190"/>
      <c r="N122" s="190"/>
    </row>
    <row r="123" spans="1:14" hidden="1" x14ac:dyDescent="0.3">
      <c r="A123" s="190"/>
      <c r="B123" s="195"/>
      <c r="C123" s="190"/>
      <c r="D123" s="190"/>
      <c r="E123" s="267"/>
      <c r="F123" s="266"/>
      <c r="G123" s="266"/>
      <c r="H123" s="266"/>
      <c r="I123" s="266"/>
      <c r="J123" s="266"/>
      <c r="K123" s="266"/>
      <c r="L123" s="205"/>
      <c r="M123" s="190"/>
      <c r="N123" s="190"/>
    </row>
    <row r="124" spans="1:14" hidden="1" x14ac:dyDescent="0.3">
      <c r="A124" s="190"/>
      <c r="B124" s="297" t="s">
        <v>79</v>
      </c>
      <c r="C124" s="190"/>
      <c r="D124" s="213" t="s">
        <v>5</v>
      </c>
      <c r="E124" s="267">
        <f>K124/5</f>
        <v>0</v>
      </c>
      <c r="F124" s="300">
        <f>SUM(F125:F129)</f>
        <v>0</v>
      </c>
      <c r="G124" s="300">
        <f t="shared" ref="G124:J124" si="41">SUM(G125:G129)</f>
        <v>0</v>
      </c>
      <c r="H124" s="300">
        <f t="shared" si="41"/>
        <v>0</v>
      </c>
      <c r="I124" s="300">
        <f t="shared" si="41"/>
        <v>0</v>
      </c>
      <c r="J124" s="300">
        <f t="shared" si="41"/>
        <v>0</v>
      </c>
      <c r="K124" s="269">
        <f t="shared" si="39"/>
        <v>0</v>
      </c>
      <c r="L124" s="213" t="s">
        <v>5</v>
      </c>
      <c r="M124" s="190"/>
      <c r="N124" s="190"/>
    </row>
    <row r="125" spans="1:14" hidden="1" x14ac:dyDescent="0.3">
      <c r="A125" s="190"/>
      <c r="B125" s="206" t="s">
        <v>82</v>
      </c>
      <c r="C125" s="193"/>
      <c r="D125" s="213" t="s">
        <v>5</v>
      </c>
      <c r="E125" s="267">
        <f t="shared" ref="E125:E128" si="42">K125/5</f>
        <v>0</v>
      </c>
      <c r="F125" s="268">
        <v>0</v>
      </c>
      <c r="G125" s="268">
        <v>0</v>
      </c>
      <c r="H125" s="268">
        <v>0</v>
      </c>
      <c r="I125" s="268">
        <v>0</v>
      </c>
      <c r="J125" s="268">
        <v>0</v>
      </c>
      <c r="K125" s="269">
        <f t="shared" si="39"/>
        <v>0</v>
      </c>
      <c r="L125" s="213" t="s">
        <v>5</v>
      </c>
      <c r="M125" s="190"/>
      <c r="N125" s="190"/>
    </row>
    <row r="126" spans="1:14" hidden="1" x14ac:dyDescent="0.3">
      <c r="A126" s="190"/>
      <c r="B126" s="206" t="s">
        <v>83</v>
      </c>
      <c r="C126" s="193"/>
      <c r="D126" s="213" t="s">
        <v>5</v>
      </c>
      <c r="E126" s="267">
        <f t="shared" si="42"/>
        <v>0</v>
      </c>
      <c r="F126" s="268"/>
      <c r="G126" s="268"/>
      <c r="H126" s="268"/>
      <c r="I126" s="268"/>
      <c r="J126" s="268"/>
      <c r="K126" s="269">
        <f t="shared" si="39"/>
        <v>0</v>
      </c>
      <c r="L126" s="213" t="s">
        <v>5</v>
      </c>
      <c r="M126" s="190"/>
      <c r="N126" s="190"/>
    </row>
    <row r="127" spans="1:14" hidden="1" x14ac:dyDescent="0.3">
      <c r="A127" s="190"/>
      <c r="B127" s="206" t="s">
        <v>88</v>
      </c>
      <c r="C127" s="193"/>
      <c r="D127" s="213" t="s">
        <v>5</v>
      </c>
      <c r="E127" s="267">
        <f t="shared" si="42"/>
        <v>0</v>
      </c>
      <c r="F127" s="268"/>
      <c r="G127" s="268"/>
      <c r="H127" s="268"/>
      <c r="I127" s="268"/>
      <c r="J127" s="268"/>
      <c r="K127" s="269">
        <f t="shared" si="39"/>
        <v>0</v>
      </c>
      <c r="L127" s="213" t="s">
        <v>5</v>
      </c>
      <c r="M127" s="190"/>
      <c r="N127" s="190"/>
    </row>
    <row r="128" spans="1:14" hidden="1" x14ac:dyDescent="0.3">
      <c r="A128" s="190"/>
      <c r="B128" s="206" t="s">
        <v>86</v>
      </c>
      <c r="C128" s="193"/>
      <c r="D128" s="213" t="s">
        <v>5</v>
      </c>
      <c r="E128" s="267">
        <f t="shared" si="42"/>
        <v>0</v>
      </c>
      <c r="F128" s="268"/>
      <c r="G128" s="268"/>
      <c r="H128" s="268"/>
      <c r="I128" s="268"/>
      <c r="J128" s="268"/>
      <c r="K128" s="269">
        <f t="shared" si="39"/>
        <v>0</v>
      </c>
      <c r="L128" s="213" t="s">
        <v>5</v>
      </c>
      <c r="M128" s="190"/>
      <c r="N128" s="190"/>
    </row>
    <row r="129" spans="1:14" hidden="1" x14ac:dyDescent="0.3">
      <c r="A129" s="190"/>
      <c r="B129" s="270" t="s">
        <v>85</v>
      </c>
      <c r="C129" s="193"/>
      <c r="D129" s="213" t="s">
        <v>5</v>
      </c>
      <c r="E129" s="267">
        <f>K129/5</f>
        <v>0</v>
      </c>
      <c r="F129" s="271">
        <f>F132</f>
        <v>0</v>
      </c>
      <c r="G129" s="271">
        <f t="shared" ref="G129:J129" si="43">G132</f>
        <v>0</v>
      </c>
      <c r="H129" s="271">
        <f t="shared" si="43"/>
        <v>0</v>
      </c>
      <c r="I129" s="271">
        <f t="shared" si="43"/>
        <v>0</v>
      </c>
      <c r="J129" s="271">
        <f t="shared" si="43"/>
        <v>0</v>
      </c>
      <c r="K129" s="269">
        <f t="shared" si="39"/>
        <v>0</v>
      </c>
      <c r="L129" s="213" t="s">
        <v>5</v>
      </c>
      <c r="M129" s="190"/>
      <c r="N129" s="190"/>
    </row>
    <row r="130" spans="1:14" hidden="1" x14ac:dyDescent="0.3">
      <c r="A130" s="190"/>
      <c r="B130" s="195"/>
      <c r="C130" s="190"/>
      <c r="D130" s="190"/>
      <c r="E130" s="191"/>
      <c r="F130" s="272"/>
      <c r="G130" s="272"/>
      <c r="H130" s="272"/>
      <c r="I130" s="272"/>
      <c r="J130" s="272"/>
      <c r="K130" s="272"/>
      <c r="L130" s="205"/>
      <c r="M130" s="190"/>
      <c r="N130" s="190"/>
    </row>
    <row r="131" spans="1:14" x14ac:dyDescent="0.3">
      <c r="A131" s="190"/>
      <c r="B131" s="195"/>
      <c r="C131" s="190"/>
      <c r="D131" s="190"/>
      <c r="E131" s="191"/>
      <c r="F131" s="266"/>
      <c r="G131" s="266"/>
      <c r="H131" s="266"/>
      <c r="I131" s="266"/>
      <c r="J131" s="266"/>
      <c r="K131" s="266"/>
      <c r="L131" s="205"/>
      <c r="M131" s="190"/>
      <c r="N131" s="190"/>
    </row>
    <row r="132" spans="1:14" x14ac:dyDescent="0.3">
      <c r="A132" s="190"/>
      <c r="B132" s="214" t="str">
        <f>TERV!B132</f>
        <v>Tőke befektetés</v>
      </c>
      <c r="C132" s="215"/>
      <c r="D132" s="216" t="str">
        <f>TERV!D132</f>
        <v>eFt</v>
      </c>
      <c r="E132" s="217">
        <f>TERV!E132</f>
        <v>0</v>
      </c>
      <c r="F132" s="273">
        <f>TERV!F132</f>
        <v>0</v>
      </c>
      <c r="G132" s="273">
        <f>TERV!G132</f>
        <v>0</v>
      </c>
      <c r="H132" s="273">
        <f>TERV!H132</f>
        <v>0</v>
      </c>
      <c r="I132" s="273">
        <f>TERV!I132</f>
        <v>0</v>
      </c>
      <c r="J132" s="273">
        <f>TERV!J132</f>
        <v>0</v>
      </c>
      <c r="K132" s="273">
        <f>TERV!K132</f>
        <v>0</v>
      </c>
      <c r="L132" s="216" t="str">
        <f>TERV!L132</f>
        <v>eFt</v>
      </c>
      <c r="M132" s="215"/>
      <c r="N132" s="190"/>
    </row>
    <row r="133" spans="1:14" hidden="1" x14ac:dyDescent="0.3">
      <c r="A133" s="190"/>
      <c r="B133" s="195"/>
      <c r="C133" s="190"/>
      <c r="D133" s="194"/>
      <c r="E133" s="203"/>
      <c r="F133" s="266"/>
      <c r="G133" s="266"/>
      <c r="H133" s="266"/>
      <c r="I133" s="266"/>
      <c r="J133" s="266"/>
      <c r="K133" s="266"/>
      <c r="L133" s="194"/>
      <c r="M133" s="190"/>
      <c r="N133" s="190"/>
    </row>
    <row r="134" spans="1:14" hidden="1" x14ac:dyDescent="0.3">
      <c r="A134" s="190"/>
      <c r="B134" s="195" t="s">
        <v>143</v>
      </c>
      <c r="C134" s="190"/>
      <c r="D134" s="213" t="s">
        <v>5</v>
      </c>
      <c r="E134" s="267"/>
      <c r="F134" s="274">
        <f>SUM($F132:F132)</f>
        <v>0</v>
      </c>
      <c r="G134" s="274">
        <f>SUM($F132:G132)</f>
        <v>0</v>
      </c>
      <c r="H134" s="274">
        <f>SUM($F132:H132)</f>
        <v>0</v>
      </c>
      <c r="I134" s="274">
        <f>SUM($F132:I132)</f>
        <v>0</v>
      </c>
      <c r="J134" s="274">
        <f>SUM($F132:J132)</f>
        <v>0</v>
      </c>
      <c r="K134" s="275">
        <f>J134</f>
        <v>0</v>
      </c>
      <c r="L134" s="194"/>
      <c r="M134" s="190"/>
      <c r="N134" s="190"/>
    </row>
    <row r="135" spans="1:14" hidden="1" x14ac:dyDescent="0.3">
      <c r="A135" s="190"/>
      <c r="B135" s="195" t="s">
        <v>144</v>
      </c>
      <c r="C135" s="190"/>
      <c r="D135" s="194"/>
      <c r="E135" s="267"/>
      <c r="F135" s="276">
        <f>(1/1)*((F132*1))</f>
        <v>0</v>
      </c>
      <c r="G135" s="276">
        <f>(1/2)*((F132*2)+(G132*1))</f>
        <v>0</v>
      </c>
      <c r="H135" s="276">
        <f>(1/3)*((F132*3)+(G132*2)+(H132*1))</f>
        <v>0</v>
      </c>
      <c r="I135" s="276">
        <f>(1/4)*((F132*4)+(G132*3)+(H132*2)+(I132*1))</f>
        <v>0</v>
      </c>
      <c r="J135" s="276">
        <f>(1/5)*((F132*5)+(G132*4)+(H132*3)+(I132*2)+(J132*1))</f>
        <v>0</v>
      </c>
      <c r="K135" s="275">
        <f>J135</f>
        <v>0</v>
      </c>
      <c r="L135" s="194"/>
      <c r="M135" s="190"/>
      <c r="N135" s="190"/>
    </row>
    <row r="136" spans="1:14" hidden="1" x14ac:dyDescent="0.3">
      <c r="A136" s="190"/>
      <c r="B136" s="195"/>
      <c r="C136" s="190"/>
      <c r="D136" s="194"/>
      <c r="E136" s="267"/>
      <c r="F136" s="276"/>
      <c r="G136" s="276"/>
      <c r="H136" s="276"/>
      <c r="I136" s="276"/>
      <c r="J136" s="276"/>
      <c r="K136" s="275"/>
      <c r="L136" s="194"/>
      <c r="M136" s="190"/>
      <c r="N136" s="190"/>
    </row>
    <row r="137" spans="1:14" x14ac:dyDescent="0.3">
      <c r="A137" s="190"/>
      <c r="B137" s="195"/>
      <c r="C137" s="190"/>
      <c r="D137" s="194"/>
      <c r="E137" s="203"/>
      <c r="F137" s="266"/>
      <c r="G137" s="266"/>
      <c r="H137" s="266"/>
      <c r="I137" s="266"/>
      <c r="J137" s="266"/>
      <c r="K137" s="266"/>
      <c r="L137" s="194"/>
      <c r="M137" s="190"/>
      <c r="N137" s="190"/>
    </row>
    <row r="138" spans="1:14" x14ac:dyDescent="0.3">
      <c r="A138" s="190"/>
      <c r="B138" s="259" t="s">
        <v>97</v>
      </c>
      <c r="C138" s="260"/>
      <c r="D138" s="261" t="s">
        <v>5</v>
      </c>
      <c r="E138" s="262">
        <f>K138/5</f>
        <v>0</v>
      </c>
      <c r="F138" s="263">
        <f>TERV!F138</f>
        <v>0</v>
      </c>
      <c r="G138" s="263">
        <f>TERV!G138</f>
        <v>0</v>
      </c>
      <c r="H138" s="263">
        <f>TERV!H138</f>
        <v>0</v>
      </c>
      <c r="I138" s="263">
        <f>TERV!I138</f>
        <v>0</v>
      </c>
      <c r="J138" s="263">
        <f>TERV!J138</f>
        <v>0</v>
      </c>
      <c r="K138" s="264">
        <f>TERV!K138</f>
        <v>0</v>
      </c>
      <c r="L138" s="261" t="s">
        <v>5</v>
      </c>
      <c r="M138" s="265"/>
      <c r="N138" s="190"/>
    </row>
    <row r="139" spans="1:14" x14ac:dyDescent="0.3">
      <c r="A139" s="190"/>
      <c r="B139" s="195"/>
      <c r="C139" s="190"/>
      <c r="D139" s="194"/>
      <c r="E139" s="191"/>
      <c r="F139" s="204"/>
      <c r="G139" s="204"/>
      <c r="H139" s="204"/>
      <c r="I139" s="204"/>
      <c r="J139" s="204"/>
      <c r="K139" s="204"/>
      <c r="L139" s="194"/>
      <c r="M139" s="190"/>
      <c r="N139" s="190"/>
    </row>
    <row r="140" spans="1:14" x14ac:dyDescent="0.3">
      <c r="A140" s="190"/>
      <c r="B140" s="277" t="s">
        <v>152</v>
      </c>
      <c r="C140" s="265"/>
      <c r="D140" s="278" t="str">
        <f>TERV!D140</f>
        <v>%</v>
      </c>
      <c r="E140" s="279" t="e">
        <f>E144</f>
        <v>#DIV/0!</v>
      </c>
      <c r="F140" s="280" t="e">
        <f>F144</f>
        <v>#DIV/0!</v>
      </c>
      <c r="G140" s="280" t="e">
        <f t="shared" ref="G140:J140" si="44">G144</f>
        <v>#DIV/0!</v>
      </c>
      <c r="H140" s="280" t="e">
        <f t="shared" si="44"/>
        <v>#DIV/0!</v>
      </c>
      <c r="I140" s="280" t="e">
        <f t="shared" si="44"/>
        <v>#DIV/0!</v>
      </c>
      <c r="J140" s="280" t="e">
        <f t="shared" si="44"/>
        <v>#DIV/0!</v>
      </c>
      <c r="K140" s="281" t="e">
        <f>K144</f>
        <v>#DIV/0!</v>
      </c>
      <c r="L140" s="216" t="str">
        <f>TERV!L140</f>
        <v>%</v>
      </c>
      <c r="M140" s="265"/>
      <c r="N140" s="190"/>
    </row>
    <row r="141" spans="1:14" hidden="1" x14ac:dyDescent="0.3">
      <c r="A141" s="190"/>
      <c r="B141" s="282"/>
      <c r="C141" s="283"/>
      <c r="D141" s="284"/>
      <c r="E141" s="285"/>
      <c r="F141" s="190"/>
      <c r="G141" s="190"/>
      <c r="H141" s="190"/>
      <c r="I141" s="190"/>
      <c r="J141" s="190"/>
      <c r="K141" s="193"/>
      <c r="L141" s="205"/>
      <c r="M141" s="190"/>
      <c r="N141" s="190"/>
    </row>
    <row r="142" spans="1:14" customFormat="1" hidden="1" x14ac:dyDescent="0.3">
      <c r="A142" s="190"/>
      <c r="B142" s="301" t="s">
        <v>136</v>
      </c>
      <c r="C142" s="302"/>
      <c r="D142" s="213" t="s">
        <v>0</v>
      </c>
      <c r="E142" s="303" t="e">
        <f>K142/5</f>
        <v>#DIV/0!</v>
      </c>
      <c r="F142" s="304" t="e">
        <f>F83/F$135</f>
        <v>#DIV/0!</v>
      </c>
      <c r="G142" s="304" t="e">
        <f>G83/G$135</f>
        <v>#DIV/0!</v>
      </c>
      <c r="H142" s="304" t="e">
        <f>H83/H$135</f>
        <v>#DIV/0!</v>
      </c>
      <c r="I142" s="304" t="e">
        <f>I83/I$135</f>
        <v>#DIV/0!</v>
      </c>
      <c r="J142" s="304" t="e">
        <f>J83/J$135</f>
        <v>#DIV/0!</v>
      </c>
      <c r="K142" s="305" t="e">
        <f>K83/K135</f>
        <v>#DIV/0!</v>
      </c>
      <c r="L142" s="305" t="s">
        <v>0</v>
      </c>
      <c r="M142" s="283"/>
      <c r="N142" s="283"/>
    </row>
    <row r="143" spans="1:14" customFormat="1" hidden="1" x14ac:dyDescent="0.3">
      <c r="A143" s="190"/>
      <c r="B143" s="282"/>
      <c r="C143" s="286"/>
      <c r="D143" s="287"/>
      <c r="E143" s="288"/>
      <c r="F143" s="289"/>
      <c r="G143" s="290"/>
      <c r="H143" s="290"/>
      <c r="I143" s="290"/>
      <c r="J143" s="290"/>
      <c r="K143" s="291"/>
      <c r="L143" s="292"/>
      <c r="M143" s="283"/>
      <c r="N143" s="283"/>
    </row>
    <row r="144" spans="1:14" customFormat="1" hidden="1" x14ac:dyDescent="0.3">
      <c r="A144" s="190"/>
      <c r="B144" s="301" t="s">
        <v>137</v>
      </c>
      <c r="C144" s="302"/>
      <c r="D144" s="213" t="s">
        <v>0</v>
      </c>
      <c r="E144" s="303" t="e">
        <f>K144/5</f>
        <v>#DIV/0!</v>
      </c>
      <c r="F144" s="304" t="e">
        <f>F107/F$135</f>
        <v>#DIV/0!</v>
      </c>
      <c r="G144" s="304" t="e">
        <f>G107/G$135</f>
        <v>#DIV/0!</v>
      </c>
      <c r="H144" s="304" t="e">
        <f>H107/H$135</f>
        <v>#DIV/0!</v>
      </c>
      <c r="I144" s="304" t="e">
        <f>I107/I$135</f>
        <v>#DIV/0!</v>
      </c>
      <c r="J144" s="304" t="e">
        <f>J107/J$135</f>
        <v>#DIV/0!</v>
      </c>
      <c r="K144" s="305" t="e">
        <f>K107/K135</f>
        <v>#DIV/0!</v>
      </c>
      <c r="L144" s="305" t="s">
        <v>0</v>
      </c>
      <c r="M144" s="283"/>
      <c r="N144" s="283"/>
    </row>
    <row r="145" spans="1:14" customFormat="1" hidden="1" x14ac:dyDescent="0.3">
      <c r="A145" s="190"/>
      <c r="B145" s="282"/>
      <c r="C145" s="293"/>
      <c r="D145" s="287"/>
      <c r="E145" s="288"/>
      <c r="F145" s="289"/>
      <c r="G145" s="289"/>
      <c r="H145" s="289"/>
      <c r="I145" s="289"/>
      <c r="J145" s="289"/>
      <c r="K145" s="289"/>
      <c r="L145" s="292"/>
      <c r="M145" s="283"/>
      <c r="N145" s="283"/>
    </row>
    <row r="146" spans="1:14" customFormat="1" hidden="1" x14ac:dyDescent="0.3">
      <c r="A146" s="190"/>
      <c r="B146" s="301" t="s">
        <v>138</v>
      </c>
      <c r="C146" s="302"/>
      <c r="D146" s="213" t="s">
        <v>0</v>
      </c>
      <c r="E146" s="303" t="e">
        <f>K146/5</f>
        <v>#DIV/0!</v>
      </c>
      <c r="F146" s="304" t="e">
        <f>(1/1)*F109/F$135</f>
        <v>#DIV/0!</v>
      </c>
      <c r="G146" s="304" t="e">
        <f>(1/1)*G109/G$135</f>
        <v>#DIV/0!</v>
      </c>
      <c r="H146" s="304" t="e">
        <f>(1/1)*H109/H$135</f>
        <v>#DIV/0!</v>
      </c>
      <c r="I146" s="304" t="e">
        <f>(1/1)*I109/I$135</f>
        <v>#DIV/0!</v>
      </c>
      <c r="J146" s="304" t="e">
        <f>(1/1)*J109/J$135</f>
        <v>#DIV/0!</v>
      </c>
      <c r="K146" s="305" t="e">
        <f>K109/K135</f>
        <v>#DIV/0!</v>
      </c>
      <c r="L146" s="305" t="s">
        <v>0</v>
      </c>
      <c r="M146" s="283"/>
      <c r="N146" s="283"/>
    </row>
    <row r="147" spans="1:14" customFormat="1" hidden="1" x14ac:dyDescent="0.3">
      <c r="A147" s="190"/>
      <c r="B147" s="282"/>
      <c r="C147" s="293"/>
      <c r="D147" s="287"/>
      <c r="E147" s="288"/>
      <c r="F147" s="289"/>
      <c r="G147" s="289"/>
      <c r="H147" s="289"/>
      <c r="I147" s="289"/>
      <c r="J147" s="289"/>
      <c r="K147" s="289"/>
      <c r="L147" s="292"/>
      <c r="M147" s="283"/>
      <c r="N147" s="283"/>
    </row>
    <row r="148" spans="1:14" customFormat="1" hidden="1" x14ac:dyDescent="0.3">
      <c r="A148" s="190"/>
      <c r="B148" s="301" t="s">
        <v>139</v>
      </c>
      <c r="C148" s="302"/>
      <c r="D148" s="213" t="s">
        <v>0</v>
      </c>
      <c r="E148" s="303" t="e">
        <f>K148/5</f>
        <v>#DIV/0!</v>
      </c>
      <c r="F148" s="304" t="e">
        <f>F83*5/F135</f>
        <v>#DIV/0!</v>
      </c>
      <c r="G148" s="304" t="e">
        <f t="shared" ref="G148:J148" si="45">G83*5/G135</f>
        <v>#DIV/0!</v>
      </c>
      <c r="H148" s="304" t="e">
        <f t="shared" si="45"/>
        <v>#DIV/0!</v>
      </c>
      <c r="I148" s="304" t="e">
        <f t="shared" si="45"/>
        <v>#DIV/0!</v>
      </c>
      <c r="J148" s="304" t="e">
        <f t="shared" si="45"/>
        <v>#DIV/0!</v>
      </c>
      <c r="K148" s="305" t="e">
        <f>K83*5/K135</f>
        <v>#DIV/0!</v>
      </c>
      <c r="L148" s="305" t="s">
        <v>0</v>
      </c>
      <c r="M148" s="283"/>
      <c r="N148" s="283"/>
    </row>
    <row r="149" spans="1:14" customFormat="1" hidden="1" x14ac:dyDescent="0.3">
      <c r="A149" s="190"/>
      <c r="B149" s="282"/>
      <c r="C149" s="283"/>
      <c r="D149" s="294"/>
      <c r="E149" s="285"/>
      <c r="F149" s="283"/>
      <c r="G149" s="283"/>
      <c r="H149" s="283"/>
      <c r="I149" s="283"/>
      <c r="J149" s="283"/>
      <c r="K149" s="283"/>
      <c r="L149" s="283"/>
      <c r="M149" s="283"/>
      <c r="N149" s="283"/>
    </row>
    <row r="150" spans="1:14" customFormat="1" x14ac:dyDescent="0.3">
      <c r="A150" s="190"/>
      <c r="B150" s="190"/>
      <c r="C150" s="195"/>
      <c r="D150" s="190"/>
      <c r="E150" s="191"/>
      <c r="F150" s="190"/>
      <c r="G150" s="190"/>
      <c r="H150" s="190"/>
      <c r="I150" s="190"/>
      <c r="J150" s="190"/>
      <c r="K150" s="190"/>
      <c r="L150" s="283"/>
      <c r="M150" s="283"/>
      <c r="N150" s="283"/>
    </row>
    <row r="151" spans="1:14" x14ac:dyDescent="0.3">
      <c r="A151" s="190"/>
      <c r="B151" s="214"/>
      <c r="C151" s="215"/>
      <c r="D151" s="216"/>
      <c r="E151" s="217"/>
      <c r="F151" s="218"/>
      <c r="G151" s="218"/>
      <c r="H151" s="218"/>
      <c r="I151" s="218"/>
      <c r="J151" s="218"/>
      <c r="K151" s="219"/>
      <c r="L151" s="216"/>
      <c r="M151" s="215"/>
      <c r="N151" s="190"/>
    </row>
    <row r="152" spans="1:14" ht="7.8" customHeight="1" x14ac:dyDescent="0.3">
      <c r="A152" s="190"/>
      <c r="B152" s="190"/>
      <c r="C152" s="195"/>
      <c r="D152" s="190"/>
      <c r="E152" s="191"/>
      <c r="F152" s="190"/>
      <c r="G152" s="190"/>
      <c r="H152" s="190"/>
      <c r="I152" s="190"/>
      <c r="J152" s="190"/>
      <c r="K152" s="190"/>
      <c r="L152" s="194"/>
      <c r="M152" s="190"/>
      <c r="N152" s="190"/>
    </row>
    <row r="153" spans="1:14" x14ac:dyDescent="0.3">
      <c r="B153" s="46"/>
      <c r="C153" s="45"/>
      <c r="K153" s="46"/>
    </row>
    <row r="154" spans="1:14" x14ac:dyDescent="0.3">
      <c r="B154" s="46"/>
      <c r="C154" s="45"/>
      <c r="K154" s="46"/>
    </row>
    <row r="155" spans="1:14" x14ac:dyDescent="0.3">
      <c r="B155" s="46"/>
      <c r="C155" s="45"/>
      <c r="K155" s="46"/>
    </row>
    <row r="156" spans="1:14" x14ac:dyDescent="0.3">
      <c r="B156" s="46"/>
      <c r="C156" s="45"/>
      <c r="K156" s="46"/>
    </row>
    <row r="157" spans="1:14" x14ac:dyDescent="0.3">
      <c r="B157" s="46"/>
      <c r="C157" s="45"/>
      <c r="K157" s="46"/>
    </row>
    <row r="158" spans="1:14" x14ac:dyDescent="0.3">
      <c r="B158" s="46"/>
      <c r="C158" s="45"/>
      <c r="K158" s="46"/>
    </row>
    <row r="159" spans="1:14" x14ac:dyDescent="0.3">
      <c r="B159" s="46"/>
      <c r="C159" s="45"/>
      <c r="K159" s="46"/>
    </row>
    <row r="160" spans="1:14" x14ac:dyDescent="0.3">
      <c r="B160" s="46"/>
      <c r="C160" s="45"/>
      <c r="K160" s="46"/>
    </row>
    <row r="161" spans="1:13" s="63" customFormat="1" x14ac:dyDescent="0.3">
      <c r="A161" s="46"/>
      <c r="B161" s="46"/>
      <c r="C161" s="45"/>
      <c r="D161" s="46"/>
      <c r="E161" s="149"/>
      <c r="F161" s="46"/>
      <c r="G161" s="46"/>
      <c r="H161" s="46"/>
      <c r="I161" s="46"/>
      <c r="J161" s="46"/>
      <c r="K161" s="46"/>
      <c r="M161" s="46"/>
    </row>
    <row r="162" spans="1:13" s="63" customFormat="1" x14ac:dyDescent="0.3">
      <c r="A162" s="46"/>
      <c r="B162" s="46"/>
      <c r="C162" s="45"/>
      <c r="D162" s="46"/>
      <c r="E162" s="149"/>
      <c r="F162" s="46"/>
      <c r="G162" s="46"/>
      <c r="H162" s="46"/>
      <c r="I162" s="46"/>
      <c r="J162" s="46"/>
      <c r="K162" s="46"/>
      <c r="M162" s="46"/>
    </row>
    <row r="163" spans="1:13" s="63" customFormat="1" x14ac:dyDescent="0.3">
      <c r="A163" s="46"/>
      <c r="B163" s="46"/>
      <c r="C163" s="45"/>
      <c r="D163" s="46"/>
      <c r="E163" s="149"/>
      <c r="F163" s="46"/>
      <c r="G163" s="46"/>
      <c r="H163" s="46"/>
      <c r="I163" s="46"/>
      <c r="J163" s="46"/>
      <c r="K163" s="46"/>
      <c r="M163" s="46"/>
    </row>
    <row r="164" spans="1:13" s="63" customFormat="1" x14ac:dyDescent="0.3">
      <c r="A164" s="46"/>
      <c r="B164" s="46"/>
      <c r="C164" s="45"/>
      <c r="D164" s="46"/>
      <c r="E164" s="149"/>
      <c r="F164" s="46"/>
      <c r="G164" s="46"/>
      <c r="H164" s="46"/>
      <c r="I164" s="46"/>
      <c r="J164" s="46"/>
      <c r="K164" s="46"/>
      <c r="M164" s="46"/>
    </row>
    <row r="165" spans="1:13" s="63" customFormat="1" x14ac:dyDescent="0.3">
      <c r="A165" s="46"/>
      <c r="B165" s="46"/>
      <c r="C165" s="45"/>
      <c r="D165" s="46"/>
      <c r="E165" s="149"/>
      <c r="F165" s="46"/>
      <c r="G165" s="46"/>
      <c r="H165" s="46"/>
      <c r="I165" s="46"/>
      <c r="J165" s="46"/>
      <c r="K165" s="46"/>
      <c r="M165" s="46"/>
    </row>
    <row r="166" spans="1:13" s="63" customFormat="1" x14ac:dyDescent="0.3">
      <c r="A166" s="46"/>
      <c r="B166" s="46"/>
      <c r="C166" s="45"/>
      <c r="D166" s="46"/>
      <c r="E166" s="149"/>
      <c r="F166" s="46"/>
      <c r="G166" s="46"/>
      <c r="H166" s="46"/>
      <c r="I166" s="46"/>
      <c r="J166" s="46"/>
      <c r="K166" s="46"/>
      <c r="M166" s="46"/>
    </row>
    <row r="167" spans="1:13" s="63" customFormat="1" x14ac:dyDescent="0.3">
      <c r="A167" s="46"/>
      <c r="B167" s="46"/>
      <c r="C167" s="45"/>
      <c r="D167" s="46"/>
      <c r="E167" s="149"/>
      <c r="F167" s="46"/>
      <c r="G167" s="46"/>
      <c r="H167" s="46"/>
      <c r="I167" s="46"/>
      <c r="J167" s="46"/>
      <c r="K167" s="46"/>
      <c r="M167" s="46"/>
    </row>
    <row r="168" spans="1:13" s="63" customFormat="1" x14ac:dyDescent="0.3">
      <c r="A168" s="46"/>
      <c r="B168" s="46"/>
      <c r="C168" s="45"/>
      <c r="D168" s="46"/>
      <c r="E168" s="149"/>
      <c r="F168" s="46"/>
      <c r="G168" s="46"/>
      <c r="H168" s="46"/>
      <c r="I168" s="46"/>
      <c r="J168" s="46"/>
      <c r="K168" s="46"/>
      <c r="M168" s="46"/>
    </row>
    <row r="169" spans="1:13" s="63" customFormat="1" x14ac:dyDescent="0.3">
      <c r="A169" s="46"/>
      <c r="B169" s="46"/>
      <c r="C169" s="45"/>
      <c r="D169" s="46"/>
      <c r="E169" s="149"/>
      <c r="F169" s="46"/>
      <c r="G169" s="46"/>
      <c r="H169" s="46"/>
      <c r="I169" s="46"/>
      <c r="J169" s="46"/>
      <c r="K169" s="46"/>
      <c r="M169" s="46"/>
    </row>
    <row r="170" spans="1:13" s="63" customFormat="1" x14ac:dyDescent="0.3">
      <c r="A170" s="46"/>
      <c r="B170" s="46"/>
      <c r="C170" s="45"/>
      <c r="D170" s="46"/>
      <c r="E170" s="149"/>
      <c r="F170" s="46"/>
      <c r="G170" s="46"/>
      <c r="H170" s="46"/>
      <c r="I170" s="46"/>
      <c r="J170" s="46"/>
      <c r="K170" s="46"/>
      <c r="M170" s="46"/>
    </row>
    <row r="171" spans="1:13" s="63" customFormat="1" x14ac:dyDescent="0.3">
      <c r="A171" s="46"/>
      <c r="B171" s="46"/>
      <c r="C171" s="45"/>
      <c r="D171" s="46"/>
      <c r="E171" s="149"/>
      <c r="F171" s="46"/>
      <c r="G171" s="46"/>
      <c r="H171" s="46"/>
      <c r="I171" s="46"/>
      <c r="J171" s="46"/>
      <c r="K171" s="46"/>
      <c r="M171" s="46"/>
    </row>
    <row r="172" spans="1:13" s="63" customFormat="1" x14ac:dyDescent="0.3">
      <c r="A172" s="46"/>
      <c r="B172" s="46"/>
      <c r="C172" s="45"/>
      <c r="D172" s="46"/>
      <c r="E172" s="149"/>
      <c r="F172" s="46"/>
      <c r="G172" s="46"/>
      <c r="H172" s="46"/>
      <c r="I172" s="46"/>
      <c r="J172" s="46"/>
      <c r="K172" s="46"/>
      <c r="M172" s="46"/>
    </row>
    <row r="173" spans="1:13" s="63" customFormat="1" x14ac:dyDescent="0.3">
      <c r="A173" s="46"/>
      <c r="B173" s="46"/>
      <c r="C173" s="45"/>
      <c r="D173" s="46"/>
      <c r="E173" s="149"/>
      <c r="F173" s="46"/>
      <c r="G173" s="46"/>
      <c r="H173" s="46"/>
      <c r="I173" s="46"/>
      <c r="J173" s="46"/>
      <c r="K173" s="46"/>
      <c r="M173" s="46"/>
    </row>
    <row r="174" spans="1:13" s="63" customFormat="1" x14ac:dyDescent="0.3">
      <c r="A174" s="46"/>
      <c r="B174" s="46"/>
      <c r="C174" s="45"/>
      <c r="D174" s="46"/>
      <c r="E174" s="149"/>
      <c r="F174" s="46"/>
      <c r="G174" s="46"/>
      <c r="H174" s="46"/>
      <c r="I174" s="46"/>
      <c r="J174" s="46"/>
      <c r="K174" s="46"/>
      <c r="M174" s="46"/>
    </row>
    <row r="175" spans="1:13" s="63" customFormat="1" x14ac:dyDescent="0.3">
      <c r="A175" s="46"/>
      <c r="B175" s="46"/>
      <c r="C175" s="45"/>
      <c r="D175" s="46"/>
      <c r="E175" s="149"/>
      <c r="F175" s="46"/>
      <c r="G175" s="46"/>
      <c r="H175" s="46"/>
      <c r="I175" s="46"/>
      <c r="J175" s="46"/>
      <c r="K175" s="46"/>
      <c r="M175" s="46"/>
    </row>
    <row r="176" spans="1:13" s="63" customFormat="1" x14ac:dyDescent="0.3">
      <c r="A176" s="46"/>
      <c r="B176" s="46"/>
      <c r="C176" s="45"/>
      <c r="D176" s="46"/>
      <c r="E176" s="149"/>
      <c r="F176" s="46"/>
      <c r="G176" s="46"/>
      <c r="H176" s="46"/>
      <c r="I176" s="46"/>
      <c r="J176" s="46"/>
      <c r="K176" s="46"/>
      <c r="M176" s="46"/>
    </row>
    <row r="177" spans="1:13" s="63" customFormat="1" x14ac:dyDescent="0.3">
      <c r="A177" s="46"/>
      <c r="B177" s="46"/>
      <c r="C177" s="45"/>
      <c r="D177" s="46"/>
      <c r="E177" s="149"/>
      <c r="F177" s="46"/>
      <c r="G177" s="46"/>
      <c r="H177" s="46"/>
      <c r="I177" s="46"/>
      <c r="J177" s="46"/>
      <c r="K177" s="46"/>
      <c r="M177" s="46"/>
    </row>
    <row r="178" spans="1:13" s="63" customFormat="1" x14ac:dyDescent="0.3">
      <c r="A178" s="46"/>
      <c r="B178" s="46"/>
      <c r="C178" s="45"/>
      <c r="D178" s="46"/>
      <c r="E178" s="149"/>
      <c r="F178" s="46"/>
      <c r="G178" s="46"/>
      <c r="H178" s="46"/>
      <c r="I178" s="46"/>
      <c r="J178" s="46"/>
      <c r="K178" s="46"/>
      <c r="M178" s="46"/>
    </row>
    <row r="179" spans="1:13" s="63" customFormat="1" x14ac:dyDescent="0.3">
      <c r="A179" s="46"/>
      <c r="B179" s="46"/>
      <c r="C179" s="45"/>
      <c r="D179" s="46"/>
      <c r="E179" s="149"/>
      <c r="F179" s="46"/>
      <c r="G179" s="46"/>
      <c r="H179" s="46"/>
      <c r="I179" s="46"/>
      <c r="J179" s="46"/>
      <c r="K179" s="46"/>
      <c r="M179" s="46"/>
    </row>
    <row r="180" spans="1:13" s="63" customFormat="1" x14ac:dyDescent="0.3">
      <c r="A180" s="46"/>
      <c r="B180" s="46"/>
      <c r="C180" s="45"/>
      <c r="D180" s="46"/>
      <c r="E180" s="149"/>
      <c r="F180" s="46"/>
      <c r="G180" s="46"/>
      <c r="H180" s="46"/>
      <c r="I180" s="46"/>
      <c r="J180" s="46"/>
      <c r="K180" s="46"/>
      <c r="M180" s="46"/>
    </row>
    <row r="181" spans="1:13" s="63" customFormat="1" x14ac:dyDescent="0.3">
      <c r="A181" s="46"/>
      <c r="B181" s="46"/>
      <c r="C181" s="45"/>
      <c r="D181" s="46"/>
      <c r="E181" s="149"/>
      <c r="F181" s="46"/>
      <c r="G181" s="46"/>
      <c r="H181" s="46"/>
      <c r="I181" s="46"/>
      <c r="J181" s="46"/>
      <c r="K181" s="46"/>
      <c r="M181" s="46"/>
    </row>
    <row r="182" spans="1:13" s="63" customFormat="1" x14ac:dyDescent="0.3">
      <c r="A182" s="46"/>
      <c r="B182" s="46"/>
      <c r="C182" s="45"/>
      <c r="D182" s="46"/>
      <c r="E182" s="149"/>
      <c r="F182" s="46"/>
      <c r="G182" s="46"/>
      <c r="H182" s="46"/>
      <c r="I182" s="46"/>
      <c r="J182" s="46"/>
      <c r="K182" s="46"/>
      <c r="M182" s="46"/>
    </row>
    <row r="183" spans="1:13" s="63" customFormat="1" x14ac:dyDescent="0.3">
      <c r="A183" s="46"/>
      <c r="B183" s="46"/>
      <c r="C183" s="45"/>
      <c r="D183" s="46"/>
      <c r="E183" s="149"/>
      <c r="F183" s="46"/>
      <c r="G183" s="46"/>
      <c r="H183" s="46"/>
      <c r="I183" s="46"/>
      <c r="J183" s="46"/>
      <c r="K183" s="46"/>
      <c r="M183" s="46"/>
    </row>
    <row r="184" spans="1:13" s="63" customFormat="1" x14ac:dyDescent="0.3">
      <c r="A184" s="46"/>
      <c r="B184" s="46"/>
      <c r="C184" s="45"/>
      <c r="D184" s="46"/>
      <c r="E184" s="149"/>
      <c r="F184" s="46"/>
      <c r="G184" s="46"/>
      <c r="H184" s="46"/>
      <c r="I184" s="46"/>
      <c r="J184" s="46"/>
      <c r="K184" s="46"/>
      <c r="M184" s="46"/>
    </row>
    <row r="185" spans="1:13" s="63" customFormat="1" x14ac:dyDescent="0.3">
      <c r="A185" s="46"/>
      <c r="B185" s="46"/>
      <c r="C185" s="45"/>
      <c r="D185" s="46"/>
      <c r="E185" s="149"/>
      <c r="F185" s="46"/>
      <c r="G185" s="46"/>
      <c r="H185" s="46"/>
      <c r="I185" s="46"/>
      <c r="J185" s="46"/>
      <c r="K185" s="46"/>
      <c r="M185" s="46"/>
    </row>
    <row r="186" spans="1:13" s="63" customFormat="1" x14ac:dyDescent="0.3">
      <c r="A186" s="46"/>
      <c r="B186" s="46"/>
      <c r="C186" s="45"/>
      <c r="D186" s="46"/>
      <c r="E186" s="149"/>
      <c r="F186" s="46"/>
      <c r="G186" s="46"/>
      <c r="H186" s="46"/>
      <c r="I186" s="46"/>
      <c r="J186" s="46"/>
      <c r="K186" s="46"/>
      <c r="M186" s="46"/>
    </row>
    <row r="187" spans="1:13" s="63" customFormat="1" x14ac:dyDescent="0.3">
      <c r="A187" s="46"/>
      <c r="B187" s="46"/>
      <c r="C187" s="45"/>
      <c r="D187" s="46"/>
      <c r="E187" s="149"/>
      <c r="F187" s="46"/>
      <c r="G187" s="46"/>
      <c r="H187" s="46"/>
      <c r="I187" s="46"/>
      <c r="J187" s="46"/>
      <c r="K187" s="46"/>
      <c r="M187" s="46"/>
    </row>
    <row r="188" spans="1:13" s="63" customFormat="1" x14ac:dyDescent="0.3">
      <c r="A188" s="46"/>
      <c r="B188" s="46"/>
      <c r="C188" s="45"/>
      <c r="D188" s="46"/>
      <c r="E188" s="149"/>
      <c r="F188" s="46"/>
      <c r="G188" s="46"/>
      <c r="H188" s="46"/>
      <c r="I188" s="46"/>
      <c r="J188" s="46"/>
      <c r="K188" s="46"/>
      <c r="M188" s="46"/>
    </row>
    <row r="189" spans="1:13" s="63" customFormat="1" x14ac:dyDescent="0.3">
      <c r="A189" s="46"/>
      <c r="B189" s="46"/>
      <c r="C189" s="45"/>
      <c r="D189" s="46"/>
      <c r="E189" s="149"/>
      <c r="F189" s="46"/>
      <c r="G189" s="46"/>
      <c r="H189" s="46"/>
      <c r="I189" s="46"/>
      <c r="J189" s="46"/>
      <c r="K189" s="46"/>
      <c r="M189" s="46"/>
    </row>
    <row r="190" spans="1:13" s="63" customFormat="1" x14ac:dyDescent="0.3">
      <c r="A190" s="46"/>
      <c r="B190" s="46"/>
      <c r="C190" s="45"/>
      <c r="D190" s="46"/>
      <c r="E190" s="149"/>
      <c r="F190" s="46"/>
      <c r="G190" s="46"/>
      <c r="H190" s="46"/>
      <c r="I190" s="46"/>
      <c r="J190" s="46"/>
      <c r="K190" s="46"/>
      <c r="M190" s="46"/>
    </row>
    <row r="191" spans="1:13" s="63" customFormat="1" x14ac:dyDescent="0.3">
      <c r="A191" s="46"/>
      <c r="B191" s="46"/>
      <c r="C191" s="45"/>
      <c r="D191" s="46"/>
      <c r="E191" s="149"/>
      <c r="F191" s="46"/>
      <c r="G191" s="46"/>
      <c r="H191" s="46"/>
      <c r="I191" s="46"/>
      <c r="J191" s="46"/>
      <c r="K191" s="46"/>
      <c r="M191" s="46"/>
    </row>
  </sheetData>
  <sheetProtection password="CE46" sheet="1" objects="1" scenarios="1"/>
  <hyperlinks>
    <hyperlink ref="K2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Normal="100" workbookViewId="0">
      <pane ySplit="3" topLeftCell="A4" activePane="bottomLeft" state="frozen"/>
      <selection pane="bottomLeft" activeCell="B3" sqref="B3"/>
    </sheetView>
  </sheetViews>
  <sheetFormatPr defaultRowHeight="14.4" x14ac:dyDescent="0.3"/>
  <cols>
    <col min="1" max="1" width="1.33203125" customWidth="1"/>
    <col min="2" max="2" width="20.21875" style="15" customWidth="1"/>
    <col min="3" max="3" width="6.109375" style="16" customWidth="1"/>
    <col min="4" max="4" width="11.6640625" customWidth="1"/>
    <col min="5" max="5" width="13.109375" customWidth="1"/>
    <col min="6" max="9" width="12.77734375" customWidth="1"/>
    <col min="10" max="10" width="16.109375" customWidth="1"/>
    <col min="11" max="22" width="4.77734375" customWidth="1"/>
    <col min="24" max="35" width="4.77734375" customWidth="1"/>
  </cols>
  <sheetData>
    <row r="1" spans="2:10" ht="6" customHeight="1" x14ac:dyDescent="0.3"/>
    <row r="2" spans="2:10" ht="33" customHeight="1" x14ac:dyDescent="0.3">
      <c r="B2" s="13" t="str">
        <f>alapadatok!B2</f>
        <v>XYZ KFT  ÜZLETI TERV</v>
      </c>
      <c r="C2" s="21"/>
      <c r="D2" s="9"/>
      <c r="E2" s="9"/>
      <c r="F2" s="10"/>
      <c r="G2" s="40" t="str">
        <f>B3</f>
        <v>GRAFIKON</v>
      </c>
      <c r="H2" s="11"/>
      <c r="I2" s="180" t="s">
        <v>25</v>
      </c>
      <c r="J2" s="39" t="str">
        <f ca="1">alapadatok!J2</f>
        <v>2019.02.14</v>
      </c>
    </row>
    <row r="3" spans="2:10" x14ac:dyDescent="0.3">
      <c r="B3" s="14" t="s">
        <v>132</v>
      </c>
      <c r="E3" s="2"/>
      <c r="G3" s="4"/>
      <c r="H3" s="4"/>
      <c r="I3" s="4"/>
      <c r="J3" s="5"/>
    </row>
    <row r="4" spans="2:10" x14ac:dyDescent="0.3">
      <c r="B4" s="14"/>
    </row>
    <row r="5" spans="2:10" ht="152.4" customHeight="1" x14ac:dyDescent="0.3">
      <c r="B5" s="20"/>
      <c r="C5" s="22"/>
      <c r="D5" s="7"/>
      <c r="E5" s="7"/>
      <c r="F5" s="7"/>
      <c r="G5" s="7"/>
      <c r="H5" s="7"/>
      <c r="I5" s="7"/>
      <c r="J5" s="7"/>
    </row>
    <row r="6" spans="2:10" x14ac:dyDescent="0.3">
      <c r="B6" s="26"/>
      <c r="C6" s="23"/>
      <c r="D6" s="12"/>
      <c r="E6" s="12"/>
      <c r="F6" s="12"/>
      <c r="G6" s="12"/>
      <c r="H6" s="12"/>
      <c r="I6" s="12"/>
      <c r="J6" s="12"/>
    </row>
    <row r="7" spans="2:10" ht="18" customHeight="1" x14ac:dyDescent="0.3">
      <c r="B7" s="27"/>
      <c r="C7" s="24"/>
      <c r="D7" s="24" t="s">
        <v>7</v>
      </c>
      <c r="E7" s="29">
        <f>evek1</f>
        <v>2019</v>
      </c>
      <c r="F7" s="29">
        <f>E7+1</f>
        <v>2020</v>
      </c>
      <c r="G7" s="29">
        <f t="shared" ref="G7:I7" si="0">F7+1</f>
        <v>2021</v>
      </c>
      <c r="H7" s="29">
        <f t="shared" si="0"/>
        <v>2022</v>
      </c>
      <c r="I7" s="29">
        <f t="shared" si="0"/>
        <v>2023</v>
      </c>
      <c r="J7" s="28" t="s">
        <v>3</v>
      </c>
    </row>
    <row r="8" spans="2:10" ht="16.05" customHeight="1" x14ac:dyDescent="0.3">
      <c r="B8" s="36" t="s">
        <v>93</v>
      </c>
      <c r="C8" s="25" t="s">
        <v>1</v>
      </c>
      <c r="D8" s="34">
        <f>TERV!E16</f>
        <v>0</v>
      </c>
      <c r="E8" s="34">
        <f>TERV!F16</f>
        <v>0</v>
      </c>
      <c r="F8" s="34">
        <f>TERV!G16</f>
        <v>0</v>
      </c>
      <c r="G8" s="34">
        <f>TERV!H16</f>
        <v>0</v>
      </c>
      <c r="H8" s="34">
        <f>TERV!I16</f>
        <v>0</v>
      </c>
      <c r="I8" s="34">
        <f>TERV!J16</f>
        <v>0</v>
      </c>
      <c r="J8" s="34">
        <f>TERV!K16</f>
        <v>0</v>
      </c>
    </row>
    <row r="9" spans="2:10" ht="16.05" customHeight="1" x14ac:dyDescent="0.3">
      <c r="B9" s="37" t="s">
        <v>4</v>
      </c>
      <c r="C9" s="25" t="s">
        <v>5</v>
      </c>
      <c r="D9" s="34">
        <f>TERV!E6</f>
        <v>0</v>
      </c>
      <c r="E9" s="8">
        <f>TERV!F6</f>
        <v>0</v>
      </c>
      <c r="F9" s="8">
        <f>TERV!G6</f>
        <v>0</v>
      </c>
      <c r="G9" s="8">
        <f>TERV!H6</f>
        <v>0</v>
      </c>
      <c r="H9" s="8">
        <f>TERV!I6</f>
        <v>0</v>
      </c>
      <c r="I9" s="8">
        <f>TERV!J6</f>
        <v>0</v>
      </c>
      <c r="J9" s="34">
        <f>TERV!K6</f>
        <v>0</v>
      </c>
    </row>
    <row r="10" spans="2:10" ht="16.05" customHeight="1" x14ac:dyDescent="0.3">
      <c r="B10" s="31" t="s">
        <v>11</v>
      </c>
      <c r="C10" s="25" t="s">
        <v>5</v>
      </c>
      <c r="D10" s="34">
        <f>TERV!E26</f>
        <v>0</v>
      </c>
      <c r="E10" s="8">
        <f>TERV!F26</f>
        <v>0</v>
      </c>
      <c r="F10" s="8">
        <f>TERV!G26</f>
        <v>0</v>
      </c>
      <c r="G10" s="8">
        <f>TERV!H26</f>
        <v>0</v>
      </c>
      <c r="H10" s="8">
        <f>TERV!I26</f>
        <v>0</v>
      </c>
      <c r="I10" s="8">
        <f>TERV!J26</f>
        <v>0</v>
      </c>
      <c r="J10" s="34">
        <f>TERV!K26</f>
        <v>0</v>
      </c>
    </row>
    <row r="11" spans="2:10" ht="16.05" customHeight="1" x14ac:dyDescent="0.3">
      <c r="B11" s="30" t="s">
        <v>34</v>
      </c>
      <c r="C11" s="25" t="s">
        <v>5</v>
      </c>
      <c r="D11" s="34">
        <f>TERV!E36</f>
        <v>0</v>
      </c>
      <c r="E11" s="8">
        <f>TERV!F36</f>
        <v>0</v>
      </c>
      <c r="F11" s="8">
        <f>TERV!G36</f>
        <v>0</v>
      </c>
      <c r="G11" s="8">
        <f>TERV!H36</f>
        <v>0</v>
      </c>
      <c r="H11" s="8">
        <f>TERV!I36</f>
        <v>0</v>
      </c>
      <c r="I11" s="8">
        <f>TERV!J36</f>
        <v>0</v>
      </c>
      <c r="J11" s="34">
        <f>TERV!K36</f>
        <v>0</v>
      </c>
    </row>
    <row r="12" spans="2:10" ht="16.05" customHeight="1" x14ac:dyDescent="0.3">
      <c r="B12" s="38" t="s">
        <v>35</v>
      </c>
      <c r="C12" s="25" t="s">
        <v>5</v>
      </c>
      <c r="D12" s="34">
        <f>TERV!E38</f>
        <v>0</v>
      </c>
      <c r="E12" s="8">
        <f>TERV!F38</f>
        <v>0</v>
      </c>
      <c r="F12" s="8">
        <f>TERV!G38</f>
        <v>0</v>
      </c>
      <c r="G12" s="8">
        <f>TERV!H38</f>
        <v>0</v>
      </c>
      <c r="H12" s="8">
        <f>TERV!I38</f>
        <v>0</v>
      </c>
      <c r="I12" s="8">
        <f>TERV!J38</f>
        <v>0</v>
      </c>
      <c r="J12" s="34">
        <f>TERV!K38</f>
        <v>0</v>
      </c>
    </row>
    <row r="13" spans="2:10" ht="16.05" customHeight="1" x14ac:dyDescent="0.3">
      <c r="B13" s="32" t="s">
        <v>36</v>
      </c>
      <c r="C13" s="25" t="s">
        <v>5</v>
      </c>
      <c r="D13" s="34">
        <f>TERV!E83</f>
        <v>0</v>
      </c>
      <c r="E13" s="8">
        <f>TERV!F83</f>
        <v>0</v>
      </c>
      <c r="F13" s="8">
        <f>TERV!G83</f>
        <v>0</v>
      </c>
      <c r="G13" s="8">
        <f>TERV!H83</f>
        <v>0</v>
      </c>
      <c r="H13" s="8">
        <f>TERV!I83</f>
        <v>0</v>
      </c>
      <c r="I13" s="8">
        <f>TERV!J83</f>
        <v>0</v>
      </c>
      <c r="J13" s="34">
        <f>TERV!K83</f>
        <v>0</v>
      </c>
    </row>
    <row r="14" spans="2:10" ht="16.05" customHeight="1" x14ac:dyDescent="0.3">
      <c r="B14" s="33" t="s">
        <v>37</v>
      </c>
      <c r="C14" s="25" t="s">
        <v>5</v>
      </c>
      <c r="D14" s="34">
        <f>TERV!E85</f>
        <v>0</v>
      </c>
      <c r="E14" s="8">
        <f>TERV!F85</f>
        <v>0</v>
      </c>
      <c r="F14" s="8">
        <f>TERV!G85</f>
        <v>0</v>
      </c>
      <c r="G14" s="8">
        <f>TERV!H85</f>
        <v>0</v>
      </c>
      <c r="H14" s="8">
        <f>TERV!I85</f>
        <v>0</v>
      </c>
      <c r="I14" s="8">
        <f>TERV!J85</f>
        <v>0</v>
      </c>
      <c r="J14" s="34">
        <f>TERV!K85</f>
        <v>0</v>
      </c>
    </row>
    <row r="15" spans="2:10" ht="16.05" customHeight="1" x14ac:dyDescent="0.3">
      <c r="B15" s="35" t="s">
        <v>29</v>
      </c>
      <c r="C15" s="25" t="s">
        <v>5</v>
      </c>
      <c r="D15" s="132">
        <f>TERV!E107</f>
        <v>0</v>
      </c>
      <c r="E15" s="3">
        <f>TERV!F107</f>
        <v>0</v>
      </c>
      <c r="F15" s="3">
        <f>TERV!G107</f>
        <v>0</v>
      </c>
      <c r="G15" s="3">
        <f>TERV!H107</f>
        <v>0</v>
      </c>
      <c r="H15" s="3">
        <f>TERV!I107</f>
        <v>0</v>
      </c>
      <c r="I15" s="3">
        <f>TERV!J107</f>
        <v>0</v>
      </c>
      <c r="J15" s="6">
        <f>TERV!K107</f>
        <v>0</v>
      </c>
    </row>
    <row r="16" spans="2:10" ht="16.05" customHeight="1" x14ac:dyDescent="0.3">
      <c r="B16" s="41" t="s">
        <v>134</v>
      </c>
      <c r="C16" s="25" t="s">
        <v>5</v>
      </c>
      <c r="D16" s="132">
        <f>TERV!E115</f>
        <v>0</v>
      </c>
      <c r="E16" s="132">
        <f>TERV!F115</f>
        <v>0</v>
      </c>
      <c r="F16" s="132">
        <f>TERV!G115</f>
        <v>0</v>
      </c>
      <c r="G16" s="132">
        <f>TERV!H115</f>
        <v>0</v>
      </c>
      <c r="H16" s="132">
        <f>TERV!I115</f>
        <v>0</v>
      </c>
      <c r="I16" s="132">
        <f>TERV!J115</f>
        <v>0</v>
      </c>
      <c r="J16" s="132">
        <f>TERV!K115</f>
        <v>0</v>
      </c>
    </row>
    <row r="17" spans="2:10" x14ac:dyDescent="0.3">
      <c r="B17" s="133" t="s">
        <v>135</v>
      </c>
      <c r="C17" s="25" t="s">
        <v>5</v>
      </c>
      <c r="D17" s="132">
        <f>TERV!E138</f>
        <v>0</v>
      </c>
      <c r="E17" s="132">
        <f>TERV!F138</f>
        <v>0</v>
      </c>
      <c r="F17" s="132">
        <f>TERV!G138</f>
        <v>0</v>
      </c>
      <c r="G17" s="132">
        <f>TERV!H138</f>
        <v>0</v>
      </c>
      <c r="H17" s="132">
        <f>TERV!I138</f>
        <v>0</v>
      </c>
      <c r="I17" s="132">
        <f>TERV!J138</f>
        <v>0</v>
      </c>
      <c r="J17" s="132">
        <f>TERV!K138</f>
        <v>0</v>
      </c>
    </row>
  </sheetData>
  <sheetProtection password="CE46" sheet="1" objects="1" scenarios="1"/>
  <hyperlinks>
    <hyperlink ref="I2" r:id="rId1"/>
  </hyperlinks>
  <pageMargins left="0.7" right="0.7" top="0.75" bottom="0.75" header="0.3" footer="0.3"/>
  <pageSetup paperSize="9" orientation="portrait" verticalDpi="0" r:id="rId2"/>
  <headerFooter>
    <oddHeader>&amp;L&amp;8&amp;F&amp;CSafegard Üzleti Terv&amp;R&amp;8&amp;A - &amp;N/&amp;P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8" tint="-0.249977111117893"/>
  </sheetPr>
  <dimension ref="A1:M191"/>
  <sheetViews>
    <sheetView tabSelected="1" zoomScaleNormal="100" workbookViewId="0">
      <pane ySplit="5" topLeftCell="A6" activePane="bottomLeft" state="frozen"/>
      <selection pane="bottomLeft" activeCell="H2" sqref="H2"/>
    </sheetView>
  </sheetViews>
  <sheetFormatPr defaultRowHeight="14.4" outlineLevelRow="1" x14ac:dyDescent="0.3"/>
  <cols>
    <col min="1" max="1" width="1.21875" style="46" customWidth="1"/>
    <col min="2" max="2" width="20.77734375" style="45" customWidth="1"/>
    <col min="3" max="3" width="8.77734375" style="46" customWidth="1"/>
    <col min="4" max="4" width="6.109375" style="46" customWidth="1"/>
    <col min="5" max="5" width="10.77734375" style="149" customWidth="1"/>
    <col min="6" max="10" width="10.77734375" style="46" customWidth="1"/>
    <col min="11" max="11" width="10.77734375" style="62" customWidth="1"/>
    <col min="12" max="12" width="5" style="63" customWidth="1"/>
    <col min="13" max="13" width="12.77734375" style="46" customWidth="1"/>
    <col min="14" max="16384" width="8.88671875" style="46"/>
  </cols>
  <sheetData>
    <row r="1" spans="2:13" ht="5.4" customHeight="1" x14ac:dyDescent="0.3"/>
    <row r="2" spans="2:13" ht="33" customHeight="1" x14ac:dyDescent="0.3">
      <c r="B2" s="64" t="str">
        <f>alapadatok!B2</f>
        <v>XYZ KFT  ÜZLETI TERV</v>
      </c>
      <c r="C2" s="49"/>
      <c r="D2" s="49"/>
      <c r="E2" s="150"/>
      <c r="F2" s="65" t="str">
        <f>B3</f>
        <v>RÉSZLETESEN</v>
      </c>
      <c r="G2" s="49"/>
      <c r="H2" s="49"/>
      <c r="I2" s="49"/>
      <c r="J2" s="66"/>
      <c r="K2" s="180" t="s">
        <v>25</v>
      </c>
      <c r="L2" s="53"/>
      <c r="M2" s="67" t="str">
        <f ca="1">alapadatok!J2</f>
        <v>2019.02.14</v>
      </c>
    </row>
    <row r="3" spans="2:13" x14ac:dyDescent="0.3">
      <c r="B3" s="68" t="s">
        <v>133</v>
      </c>
      <c r="F3" s="176">
        <v>1</v>
      </c>
      <c r="G3" s="176">
        <v>2</v>
      </c>
      <c r="H3" s="176">
        <v>3</v>
      </c>
      <c r="I3" s="176">
        <v>4</v>
      </c>
      <c r="J3" s="176">
        <v>5</v>
      </c>
    </row>
    <row r="4" spans="2:13" ht="15" thickBot="1" x14ac:dyDescent="0.35">
      <c r="B4" s="69"/>
      <c r="C4" s="70"/>
      <c r="D4" s="70"/>
      <c r="E4" s="151" t="s">
        <v>92</v>
      </c>
      <c r="F4" s="70">
        <f>evek1</f>
        <v>2019</v>
      </c>
      <c r="G4" s="70">
        <f>evek2</f>
        <v>2020</v>
      </c>
      <c r="H4" s="70">
        <f>evek3</f>
        <v>2021</v>
      </c>
      <c r="I4" s="70">
        <f>evek4</f>
        <v>2022</v>
      </c>
      <c r="J4" s="70">
        <f>evek5</f>
        <v>2023</v>
      </c>
      <c r="K4" s="71" t="s">
        <v>3</v>
      </c>
      <c r="L4" s="71"/>
      <c r="M4" s="72" t="s">
        <v>2</v>
      </c>
    </row>
    <row r="5" spans="2:13" x14ac:dyDescent="0.3">
      <c r="F5" s="176">
        <f>($J4-F4+1)</f>
        <v>5</v>
      </c>
      <c r="G5" s="176">
        <f t="shared" ref="G5:J5" si="0">($J4-G4+1)</f>
        <v>4</v>
      </c>
      <c r="H5" s="176">
        <f t="shared" si="0"/>
        <v>3</v>
      </c>
      <c r="I5" s="176">
        <f t="shared" si="0"/>
        <v>2</v>
      </c>
      <c r="J5" s="176">
        <f t="shared" si="0"/>
        <v>1</v>
      </c>
      <c r="L5" s="73"/>
    </row>
    <row r="6" spans="2:13" x14ac:dyDescent="0.3">
      <c r="B6" s="74" t="s">
        <v>46</v>
      </c>
      <c r="C6" s="75"/>
      <c r="D6" s="76" t="s">
        <v>5</v>
      </c>
      <c r="E6" s="152">
        <f>K6/5</f>
        <v>0</v>
      </c>
      <c r="F6" s="78">
        <f>F8</f>
        <v>0</v>
      </c>
      <c r="G6" s="78">
        <f t="shared" ref="G6:K6" si="1">G8</f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7">
        <f t="shared" si="1"/>
        <v>0</v>
      </c>
      <c r="L6" s="76" t="s">
        <v>5</v>
      </c>
      <c r="M6" s="75"/>
    </row>
    <row r="7" spans="2:13" outlineLevel="1" x14ac:dyDescent="0.3">
      <c r="E7" s="153"/>
      <c r="F7" s="79"/>
      <c r="G7" s="79"/>
      <c r="H7" s="79"/>
      <c r="I7" s="79"/>
      <c r="J7" s="79"/>
      <c r="K7" s="79"/>
      <c r="L7" s="80"/>
    </row>
    <row r="8" spans="2:13" outlineLevel="1" x14ac:dyDescent="0.3">
      <c r="B8" s="55" t="s">
        <v>90</v>
      </c>
      <c r="C8" s="56" t="s">
        <v>43</v>
      </c>
      <c r="D8" s="56" t="s">
        <v>42</v>
      </c>
      <c r="E8" s="154">
        <f>K8/5</f>
        <v>0</v>
      </c>
      <c r="F8" s="81">
        <f t="shared" ref="F8:J8" si="2">SUM(F9:F13)</f>
        <v>0</v>
      </c>
      <c r="G8" s="81">
        <f t="shared" si="2"/>
        <v>0</v>
      </c>
      <c r="H8" s="81">
        <f t="shared" si="2"/>
        <v>0</v>
      </c>
      <c r="I8" s="81">
        <f t="shared" si="2"/>
        <v>0</v>
      </c>
      <c r="J8" s="81">
        <f t="shared" si="2"/>
        <v>0</v>
      </c>
      <c r="K8" s="82">
        <f t="shared" ref="K8:K13" si="3">SUM(F8:J8)</f>
        <v>0</v>
      </c>
      <c r="L8" s="83" t="s">
        <v>5</v>
      </c>
      <c r="M8" s="56"/>
    </row>
    <row r="9" spans="2:13" outlineLevel="1" x14ac:dyDescent="0.3">
      <c r="B9" s="129" t="s">
        <v>39</v>
      </c>
      <c r="C9" s="44"/>
      <c r="D9" s="62" t="s">
        <v>42</v>
      </c>
      <c r="E9" s="149">
        <f t="shared" ref="E9:E13" si="4">K9/5</f>
        <v>0</v>
      </c>
      <c r="F9" s="84">
        <f>$C9*F19/1000</f>
        <v>0</v>
      </c>
      <c r="G9" s="84">
        <f t="shared" ref="G9:J9" si="5">$C9*G19/1000</f>
        <v>0</v>
      </c>
      <c r="H9" s="84">
        <f t="shared" si="5"/>
        <v>0</v>
      </c>
      <c r="I9" s="84">
        <f t="shared" si="5"/>
        <v>0</v>
      </c>
      <c r="J9" s="84">
        <f t="shared" si="5"/>
        <v>0</v>
      </c>
      <c r="K9" s="85">
        <f t="shared" si="3"/>
        <v>0</v>
      </c>
      <c r="L9" s="86" t="s">
        <v>5</v>
      </c>
    </row>
    <row r="10" spans="2:13" outlineLevel="1" x14ac:dyDescent="0.3">
      <c r="B10" s="129" t="s">
        <v>40</v>
      </c>
      <c r="C10" s="44"/>
      <c r="D10" s="62" t="s">
        <v>42</v>
      </c>
      <c r="E10" s="149">
        <f t="shared" si="4"/>
        <v>0</v>
      </c>
      <c r="F10" s="84">
        <f t="shared" ref="F10:J10" si="6">$C10*F20/1000</f>
        <v>0</v>
      </c>
      <c r="G10" s="84">
        <f t="shared" si="6"/>
        <v>0</v>
      </c>
      <c r="H10" s="84">
        <f t="shared" si="6"/>
        <v>0</v>
      </c>
      <c r="I10" s="84">
        <f t="shared" si="6"/>
        <v>0</v>
      </c>
      <c r="J10" s="84">
        <f t="shared" si="6"/>
        <v>0</v>
      </c>
      <c r="K10" s="85">
        <f t="shared" si="3"/>
        <v>0</v>
      </c>
      <c r="L10" s="86" t="s">
        <v>5</v>
      </c>
    </row>
    <row r="11" spans="2:13" outlineLevel="1" x14ac:dyDescent="0.3">
      <c r="B11" s="129" t="s">
        <v>41</v>
      </c>
      <c r="C11" s="44"/>
      <c r="D11" s="62" t="s">
        <v>42</v>
      </c>
      <c r="E11" s="149">
        <f t="shared" si="4"/>
        <v>0</v>
      </c>
      <c r="F11" s="84">
        <f t="shared" ref="F11:J11" si="7">$C11*F21/1000</f>
        <v>0</v>
      </c>
      <c r="G11" s="84">
        <f t="shared" si="7"/>
        <v>0</v>
      </c>
      <c r="H11" s="84">
        <f t="shared" si="7"/>
        <v>0</v>
      </c>
      <c r="I11" s="84">
        <f t="shared" si="7"/>
        <v>0</v>
      </c>
      <c r="J11" s="84">
        <f t="shared" si="7"/>
        <v>0</v>
      </c>
      <c r="K11" s="85">
        <f t="shared" si="3"/>
        <v>0</v>
      </c>
      <c r="L11" s="86" t="s">
        <v>5</v>
      </c>
    </row>
    <row r="12" spans="2:13" outlineLevel="1" x14ac:dyDescent="0.3">
      <c r="B12" s="129" t="s">
        <v>54</v>
      </c>
      <c r="C12" s="44"/>
      <c r="D12" s="62" t="s">
        <v>42</v>
      </c>
      <c r="E12" s="149">
        <f t="shared" si="4"/>
        <v>0</v>
      </c>
      <c r="F12" s="84">
        <f t="shared" ref="F12:J12" si="8">$C12*F22/1000</f>
        <v>0</v>
      </c>
      <c r="G12" s="84">
        <f t="shared" si="8"/>
        <v>0</v>
      </c>
      <c r="H12" s="84">
        <f t="shared" si="8"/>
        <v>0</v>
      </c>
      <c r="I12" s="84">
        <f t="shared" si="8"/>
        <v>0</v>
      </c>
      <c r="J12" s="84">
        <f t="shared" si="8"/>
        <v>0</v>
      </c>
      <c r="K12" s="85">
        <f t="shared" si="3"/>
        <v>0</v>
      </c>
      <c r="L12" s="86" t="s">
        <v>5</v>
      </c>
    </row>
    <row r="13" spans="2:13" outlineLevel="1" x14ac:dyDescent="0.3">
      <c r="B13" s="129" t="s">
        <v>53</v>
      </c>
      <c r="C13" s="44"/>
      <c r="D13" s="62" t="s">
        <v>42</v>
      </c>
      <c r="E13" s="149">
        <f t="shared" si="4"/>
        <v>0</v>
      </c>
      <c r="F13" s="84">
        <f t="shared" ref="F13:J13" si="9">$C13*F23/1000</f>
        <v>0</v>
      </c>
      <c r="G13" s="84">
        <f t="shared" si="9"/>
        <v>0</v>
      </c>
      <c r="H13" s="84">
        <f t="shared" si="9"/>
        <v>0</v>
      </c>
      <c r="I13" s="84">
        <f t="shared" si="9"/>
        <v>0</v>
      </c>
      <c r="J13" s="84">
        <f t="shared" si="9"/>
        <v>0</v>
      </c>
      <c r="K13" s="85">
        <f t="shared" si="3"/>
        <v>0</v>
      </c>
      <c r="L13" s="86" t="s">
        <v>5</v>
      </c>
    </row>
    <row r="14" spans="2:13" outlineLevel="1" x14ac:dyDescent="0.3">
      <c r="F14" s="47"/>
      <c r="G14" s="47"/>
      <c r="H14" s="47"/>
      <c r="I14" s="47"/>
      <c r="J14" s="47"/>
      <c r="K14" s="87"/>
      <c r="L14" s="88"/>
    </row>
    <row r="15" spans="2:13" x14ac:dyDescent="0.3">
      <c r="L15" s="73"/>
    </row>
    <row r="16" spans="2:13" x14ac:dyDescent="0.3">
      <c r="B16" s="89" t="s">
        <v>47</v>
      </c>
      <c r="C16" s="90"/>
      <c r="D16" s="102" t="s">
        <v>1</v>
      </c>
      <c r="E16" s="155">
        <f>K16/5</f>
        <v>0</v>
      </c>
      <c r="F16" s="92">
        <f>F18</f>
        <v>0</v>
      </c>
      <c r="G16" s="92">
        <f t="shared" ref="G16:J16" si="10">G18</f>
        <v>0</v>
      </c>
      <c r="H16" s="92">
        <f t="shared" si="10"/>
        <v>0</v>
      </c>
      <c r="I16" s="92">
        <f t="shared" si="10"/>
        <v>0</v>
      </c>
      <c r="J16" s="92">
        <f t="shared" si="10"/>
        <v>0</v>
      </c>
      <c r="K16" s="91">
        <f t="shared" ref="K16" si="11">SUM(F16:J16)</f>
        <v>0</v>
      </c>
      <c r="L16" s="93" t="s">
        <v>1</v>
      </c>
      <c r="M16" s="90"/>
    </row>
    <row r="17" spans="2:13" outlineLevel="1" x14ac:dyDescent="0.3">
      <c r="F17" s="47"/>
      <c r="G17" s="47"/>
      <c r="H17" s="47"/>
      <c r="I17" s="47"/>
      <c r="J17" s="47"/>
      <c r="K17" s="87"/>
      <c r="L17" s="88"/>
    </row>
    <row r="18" spans="2:13" outlineLevel="1" x14ac:dyDescent="0.3">
      <c r="B18" s="55" t="s">
        <v>91</v>
      </c>
      <c r="C18" s="56"/>
      <c r="D18" s="56" t="s">
        <v>1</v>
      </c>
      <c r="E18" s="154">
        <f>K18/5</f>
        <v>0</v>
      </c>
      <c r="F18" s="81">
        <f>SUM(F19:F23)</f>
        <v>0</v>
      </c>
      <c r="G18" s="81">
        <f t="shared" ref="G18:J18" si="12">SUM(G19:G23)</f>
        <v>0</v>
      </c>
      <c r="H18" s="81">
        <f t="shared" si="12"/>
        <v>0</v>
      </c>
      <c r="I18" s="81">
        <f t="shared" si="12"/>
        <v>0</v>
      </c>
      <c r="J18" s="81">
        <f t="shared" si="12"/>
        <v>0</v>
      </c>
      <c r="K18" s="82">
        <f t="shared" ref="K18:K23" si="13">SUM(F18:J18)</f>
        <v>0</v>
      </c>
      <c r="L18" s="83" t="s">
        <v>1</v>
      </c>
      <c r="M18" s="56"/>
    </row>
    <row r="19" spans="2:13" outlineLevel="1" x14ac:dyDescent="0.3">
      <c r="B19" s="45" t="str">
        <f>B$9</f>
        <v>termék 1</v>
      </c>
      <c r="C19" s="62"/>
      <c r="D19" s="62" t="s">
        <v>1</v>
      </c>
      <c r="E19" s="149">
        <f t="shared" ref="E19:E23" si="14">K19/5</f>
        <v>0</v>
      </c>
      <c r="F19" s="44"/>
      <c r="G19" s="44"/>
      <c r="H19" s="44"/>
      <c r="I19" s="44"/>
      <c r="J19" s="44"/>
      <c r="K19" s="87">
        <f t="shared" si="13"/>
        <v>0</v>
      </c>
      <c r="L19" s="88" t="s">
        <v>1</v>
      </c>
    </row>
    <row r="20" spans="2:13" outlineLevel="1" x14ac:dyDescent="0.3">
      <c r="B20" s="45" t="str">
        <f>B$10</f>
        <v>termék 2</v>
      </c>
      <c r="C20" s="62"/>
      <c r="D20" s="62" t="s">
        <v>1</v>
      </c>
      <c r="E20" s="149">
        <f t="shared" si="14"/>
        <v>0</v>
      </c>
      <c r="F20" s="44"/>
      <c r="G20" s="44"/>
      <c r="H20" s="44"/>
      <c r="I20" s="44"/>
      <c r="J20" s="44"/>
      <c r="K20" s="87">
        <f t="shared" si="13"/>
        <v>0</v>
      </c>
      <c r="L20" s="88" t="s">
        <v>1</v>
      </c>
    </row>
    <row r="21" spans="2:13" outlineLevel="1" x14ac:dyDescent="0.3">
      <c r="B21" s="45" t="str">
        <f>B$11</f>
        <v>termék 3</v>
      </c>
      <c r="C21" s="62"/>
      <c r="D21" s="62" t="s">
        <v>1</v>
      </c>
      <c r="E21" s="149">
        <f t="shared" si="14"/>
        <v>0</v>
      </c>
      <c r="F21" s="44"/>
      <c r="G21" s="44"/>
      <c r="H21" s="44"/>
      <c r="I21" s="44"/>
      <c r="J21" s="44"/>
      <c r="K21" s="87">
        <f t="shared" si="13"/>
        <v>0</v>
      </c>
      <c r="L21" s="88" t="s">
        <v>1</v>
      </c>
    </row>
    <row r="22" spans="2:13" outlineLevel="1" x14ac:dyDescent="0.3">
      <c r="B22" s="45" t="str">
        <f>B$12</f>
        <v>termék 4</v>
      </c>
      <c r="C22" s="62"/>
      <c r="D22" s="62" t="s">
        <v>1</v>
      </c>
      <c r="E22" s="149">
        <f t="shared" si="14"/>
        <v>0</v>
      </c>
      <c r="F22" s="44"/>
      <c r="G22" s="44"/>
      <c r="H22" s="44"/>
      <c r="I22" s="44"/>
      <c r="J22" s="44"/>
      <c r="K22" s="87">
        <f t="shared" si="13"/>
        <v>0</v>
      </c>
      <c r="L22" s="88" t="s">
        <v>1</v>
      </c>
    </row>
    <row r="23" spans="2:13" outlineLevel="1" x14ac:dyDescent="0.3">
      <c r="B23" s="45" t="str">
        <f>B$13</f>
        <v>termék 5</v>
      </c>
      <c r="C23" s="62"/>
      <c r="D23" s="62" t="s">
        <v>1</v>
      </c>
      <c r="E23" s="149">
        <f t="shared" si="14"/>
        <v>0</v>
      </c>
      <c r="F23" s="44"/>
      <c r="G23" s="44"/>
      <c r="H23" s="44"/>
      <c r="I23" s="44"/>
      <c r="J23" s="44"/>
      <c r="K23" s="87">
        <f t="shared" si="13"/>
        <v>0</v>
      </c>
      <c r="L23" s="88" t="s">
        <v>1</v>
      </c>
    </row>
    <row r="24" spans="2:13" outlineLevel="1" x14ac:dyDescent="0.3">
      <c r="F24" s="47"/>
      <c r="G24" s="47"/>
      <c r="H24" s="47"/>
      <c r="I24" s="47"/>
      <c r="J24" s="47"/>
      <c r="K24" s="87"/>
      <c r="L24" s="88"/>
    </row>
    <row r="25" spans="2:13" x14ac:dyDescent="0.3">
      <c r="F25" s="79"/>
    </row>
    <row r="26" spans="2:13" x14ac:dyDescent="0.3">
      <c r="B26" s="94" t="s">
        <v>45</v>
      </c>
      <c r="C26" s="95"/>
      <c r="D26" s="177" t="s">
        <v>5</v>
      </c>
      <c r="E26" s="155">
        <f>K26/5</f>
        <v>0</v>
      </c>
      <c r="F26" s="92">
        <f>F28</f>
        <v>0</v>
      </c>
      <c r="G26" s="92">
        <f t="shared" ref="G26:J26" si="15">G28</f>
        <v>0</v>
      </c>
      <c r="H26" s="92">
        <f t="shared" si="15"/>
        <v>0</v>
      </c>
      <c r="I26" s="92">
        <f t="shared" si="15"/>
        <v>0</v>
      </c>
      <c r="J26" s="92">
        <f t="shared" si="15"/>
        <v>0</v>
      </c>
      <c r="K26" s="91">
        <f t="shared" ref="K26" si="16">SUM(F26:J26)</f>
        <v>0</v>
      </c>
      <c r="L26" s="93" t="s">
        <v>5</v>
      </c>
      <c r="M26" s="96"/>
    </row>
    <row r="27" spans="2:13" outlineLevel="1" x14ac:dyDescent="0.3">
      <c r="F27" s="47"/>
      <c r="G27" s="47"/>
      <c r="H27" s="47"/>
      <c r="I27" s="47"/>
      <c r="J27" s="47"/>
      <c r="K27" s="87"/>
      <c r="L27" s="88"/>
    </row>
    <row r="28" spans="2:13" outlineLevel="1" x14ac:dyDescent="0.3">
      <c r="B28" s="55" t="s">
        <v>89</v>
      </c>
      <c r="C28" s="56" t="s">
        <v>44</v>
      </c>
      <c r="D28" s="56" t="s">
        <v>42</v>
      </c>
      <c r="E28" s="154">
        <f>K28/5</f>
        <v>0</v>
      </c>
      <c r="F28" s="81">
        <f>SUM(F29:F33)</f>
        <v>0</v>
      </c>
      <c r="G28" s="81">
        <f t="shared" ref="G28:J28" si="17">SUM(G29:G33)</f>
        <v>0</v>
      </c>
      <c r="H28" s="81">
        <f t="shared" si="17"/>
        <v>0</v>
      </c>
      <c r="I28" s="81">
        <f t="shared" si="17"/>
        <v>0</v>
      </c>
      <c r="J28" s="81">
        <f t="shared" si="17"/>
        <v>0</v>
      </c>
      <c r="K28" s="82">
        <f t="shared" ref="K28:K33" si="18">SUM(F28:J28)</f>
        <v>0</v>
      </c>
      <c r="L28" s="83" t="s">
        <v>5</v>
      </c>
      <c r="M28" s="56"/>
    </row>
    <row r="29" spans="2:13" outlineLevel="1" x14ac:dyDescent="0.3">
      <c r="B29" s="45" t="str">
        <f>B$9</f>
        <v>termék 1</v>
      </c>
      <c r="C29" s="44"/>
      <c r="D29" s="62" t="s">
        <v>42</v>
      </c>
      <c r="E29" s="156">
        <f t="shared" ref="E29:E33" si="19">K29/5</f>
        <v>0</v>
      </c>
      <c r="F29" s="145">
        <f>$C29*F19/1000</f>
        <v>0</v>
      </c>
      <c r="G29" s="145">
        <f t="shared" ref="G29:J29" si="20">$C29*G19/1000</f>
        <v>0</v>
      </c>
      <c r="H29" s="145">
        <f t="shared" si="20"/>
        <v>0</v>
      </c>
      <c r="I29" s="145">
        <f t="shared" si="20"/>
        <v>0</v>
      </c>
      <c r="J29" s="145">
        <f t="shared" si="20"/>
        <v>0</v>
      </c>
      <c r="K29" s="87">
        <f t="shared" si="18"/>
        <v>0</v>
      </c>
      <c r="L29" s="88" t="s">
        <v>5</v>
      </c>
    </row>
    <row r="30" spans="2:13" outlineLevel="1" x14ac:dyDescent="0.3">
      <c r="B30" s="45" t="str">
        <f>B$10</f>
        <v>termék 2</v>
      </c>
      <c r="C30" s="44"/>
      <c r="D30" s="62" t="s">
        <v>42</v>
      </c>
      <c r="E30" s="156">
        <f t="shared" si="19"/>
        <v>0</v>
      </c>
      <c r="F30" s="145">
        <f t="shared" ref="F30:J30" si="21">$C30*F20/1000</f>
        <v>0</v>
      </c>
      <c r="G30" s="145">
        <f t="shared" si="21"/>
        <v>0</v>
      </c>
      <c r="H30" s="145">
        <f t="shared" si="21"/>
        <v>0</v>
      </c>
      <c r="I30" s="145">
        <f t="shared" si="21"/>
        <v>0</v>
      </c>
      <c r="J30" s="145">
        <f t="shared" si="21"/>
        <v>0</v>
      </c>
      <c r="K30" s="87">
        <f t="shared" si="18"/>
        <v>0</v>
      </c>
      <c r="L30" s="88" t="s">
        <v>5</v>
      </c>
    </row>
    <row r="31" spans="2:13" outlineLevel="1" x14ac:dyDescent="0.3">
      <c r="B31" s="45" t="str">
        <f>B$11</f>
        <v>termék 3</v>
      </c>
      <c r="C31" s="44"/>
      <c r="D31" s="62" t="s">
        <v>42</v>
      </c>
      <c r="E31" s="156">
        <f t="shared" si="19"/>
        <v>0</v>
      </c>
      <c r="F31" s="145">
        <f t="shared" ref="F31:J31" si="22">$C31*F21/1000</f>
        <v>0</v>
      </c>
      <c r="G31" s="145">
        <f t="shared" si="22"/>
        <v>0</v>
      </c>
      <c r="H31" s="145">
        <f t="shared" si="22"/>
        <v>0</v>
      </c>
      <c r="I31" s="145">
        <f t="shared" si="22"/>
        <v>0</v>
      </c>
      <c r="J31" s="145">
        <f t="shared" si="22"/>
        <v>0</v>
      </c>
      <c r="K31" s="87">
        <f t="shared" si="18"/>
        <v>0</v>
      </c>
      <c r="L31" s="88" t="s">
        <v>5</v>
      </c>
    </row>
    <row r="32" spans="2:13" outlineLevel="1" x14ac:dyDescent="0.3">
      <c r="B32" s="45" t="str">
        <f>B$12</f>
        <v>termék 4</v>
      </c>
      <c r="C32" s="44"/>
      <c r="D32" s="62" t="s">
        <v>42</v>
      </c>
      <c r="E32" s="156">
        <f t="shared" si="19"/>
        <v>0</v>
      </c>
      <c r="F32" s="145">
        <f t="shared" ref="F32:J32" si="23">$C32*F22/1000</f>
        <v>0</v>
      </c>
      <c r="G32" s="145">
        <f t="shared" si="23"/>
        <v>0</v>
      </c>
      <c r="H32" s="145">
        <f t="shared" si="23"/>
        <v>0</v>
      </c>
      <c r="I32" s="145">
        <f t="shared" si="23"/>
        <v>0</v>
      </c>
      <c r="J32" s="145">
        <f t="shared" si="23"/>
        <v>0</v>
      </c>
      <c r="K32" s="87">
        <f t="shared" si="18"/>
        <v>0</v>
      </c>
      <c r="L32" s="88" t="s">
        <v>5</v>
      </c>
    </row>
    <row r="33" spans="2:13" outlineLevel="1" x14ac:dyDescent="0.3">
      <c r="B33" s="45" t="str">
        <f>B$13</f>
        <v>termék 5</v>
      </c>
      <c r="C33" s="44"/>
      <c r="D33" s="62" t="s">
        <v>42</v>
      </c>
      <c r="E33" s="156">
        <f t="shared" si="19"/>
        <v>0</v>
      </c>
      <c r="F33" s="145">
        <f t="shared" ref="F33:J33" si="24">$C33*F23/1000</f>
        <v>0</v>
      </c>
      <c r="G33" s="145">
        <f t="shared" si="24"/>
        <v>0</v>
      </c>
      <c r="H33" s="145">
        <f t="shared" si="24"/>
        <v>0</v>
      </c>
      <c r="I33" s="145">
        <f t="shared" si="24"/>
        <v>0</v>
      </c>
      <c r="J33" s="145">
        <f t="shared" si="24"/>
        <v>0</v>
      </c>
      <c r="K33" s="87">
        <f t="shared" si="18"/>
        <v>0</v>
      </c>
      <c r="L33" s="88" t="s">
        <v>5</v>
      </c>
    </row>
    <row r="34" spans="2:13" outlineLevel="1" x14ac:dyDescent="0.3">
      <c r="F34" s="47"/>
      <c r="G34" s="47"/>
      <c r="H34" s="47"/>
      <c r="I34" s="47"/>
      <c r="J34" s="47"/>
      <c r="K34" s="87"/>
      <c r="L34" s="88"/>
    </row>
    <row r="35" spans="2:13" x14ac:dyDescent="0.3">
      <c r="E35" s="153"/>
      <c r="F35" s="79"/>
      <c r="G35" s="79"/>
      <c r="H35" s="79"/>
      <c r="I35" s="79"/>
      <c r="J35" s="79"/>
      <c r="K35" s="79"/>
      <c r="L35" s="80"/>
    </row>
    <row r="36" spans="2:13" x14ac:dyDescent="0.3">
      <c r="B36" s="97" t="s">
        <v>48</v>
      </c>
      <c r="C36" s="98"/>
      <c r="D36" s="99" t="s">
        <v>5</v>
      </c>
      <c r="E36" s="157">
        <f>K36/5</f>
        <v>0</v>
      </c>
      <c r="F36" s="101">
        <f t="shared" ref="F36:J36" si="25">F6-F26</f>
        <v>0</v>
      </c>
      <c r="G36" s="101">
        <f t="shared" si="25"/>
        <v>0</v>
      </c>
      <c r="H36" s="101">
        <f t="shared" si="25"/>
        <v>0</v>
      </c>
      <c r="I36" s="101">
        <f t="shared" si="25"/>
        <v>0</v>
      </c>
      <c r="J36" s="101">
        <f t="shared" si="25"/>
        <v>0</v>
      </c>
      <c r="K36" s="100">
        <f t="shared" ref="K36" si="26">SUM(F36:J36)</f>
        <v>0</v>
      </c>
      <c r="L36" s="99" t="s">
        <v>5</v>
      </c>
      <c r="M36" s="98"/>
    </row>
    <row r="37" spans="2:13" x14ac:dyDescent="0.3">
      <c r="E37" s="153"/>
      <c r="F37" s="79"/>
      <c r="G37" s="79"/>
      <c r="H37" s="79"/>
      <c r="I37" s="79"/>
      <c r="J37" s="79"/>
      <c r="K37" s="79"/>
      <c r="L37" s="80"/>
    </row>
    <row r="38" spans="2:13" x14ac:dyDescent="0.3">
      <c r="B38" s="89" t="s">
        <v>14</v>
      </c>
      <c r="C38" s="90"/>
      <c r="D38" s="102" t="s">
        <v>5</v>
      </c>
      <c r="E38" s="155">
        <f>K38/5</f>
        <v>0</v>
      </c>
      <c r="F38" s="92">
        <f>F40+F54+F61+F68+F75</f>
        <v>0</v>
      </c>
      <c r="G38" s="92">
        <f>G40+G54+G61+G68+G75</f>
        <v>0</v>
      </c>
      <c r="H38" s="92">
        <f>H40+H54+H61+H68+H75</f>
        <v>0</v>
      </c>
      <c r="I38" s="92">
        <f>I40+I54+I61+I68+I75</f>
        <v>0</v>
      </c>
      <c r="J38" s="92">
        <f>J40+J54+J61+J68+J75</f>
        <v>0</v>
      </c>
      <c r="K38" s="91">
        <f t="shared" ref="K38" si="27">SUM(F38:J38)</f>
        <v>0</v>
      </c>
      <c r="L38" s="93" t="s">
        <v>5</v>
      </c>
      <c r="M38" s="90"/>
    </row>
    <row r="39" spans="2:13" outlineLevel="1" x14ac:dyDescent="0.3">
      <c r="E39" s="153"/>
      <c r="F39" s="79"/>
      <c r="G39" s="79"/>
      <c r="H39" s="79"/>
      <c r="I39" s="79"/>
      <c r="J39" s="79"/>
      <c r="K39" s="79"/>
      <c r="L39" s="88"/>
    </row>
    <row r="40" spans="2:13" outlineLevel="1" x14ac:dyDescent="0.3">
      <c r="B40" s="55" t="s">
        <v>67</v>
      </c>
      <c r="C40" s="56" t="s">
        <v>142</v>
      </c>
      <c r="D40" s="147" t="s">
        <v>145</v>
      </c>
      <c r="E40" s="154">
        <f>K40/5</f>
        <v>0</v>
      </c>
      <c r="F40" s="81">
        <f>SUM(F41:F45)</f>
        <v>0</v>
      </c>
      <c r="G40" s="81">
        <f t="shared" ref="G40:J40" si="28">SUM(G41:G45)</f>
        <v>0</v>
      </c>
      <c r="H40" s="81">
        <f t="shared" si="28"/>
        <v>0</v>
      </c>
      <c r="I40" s="81">
        <f t="shared" si="28"/>
        <v>0</v>
      </c>
      <c r="J40" s="81">
        <f t="shared" si="28"/>
        <v>0</v>
      </c>
      <c r="K40" s="82">
        <f t="shared" ref="K40:K45" si="29">SUM(F40:J40)</f>
        <v>0</v>
      </c>
      <c r="L40" s="83" t="s">
        <v>5</v>
      </c>
      <c r="M40" s="56"/>
    </row>
    <row r="41" spans="2:13" outlineLevel="1" x14ac:dyDescent="0.3">
      <c r="B41" s="146" t="str">
        <f>B48</f>
        <v>csoport 1</v>
      </c>
      <c r="C41" s="130"/>
      <c r="D41" s="85">
        <f>C41*alapadatok!$E$13</f>
        <v>0</v>
      </c>
      <c r="E41" s="158">
        <f t="shared" ref="E41:E45" si="30">K41/5</f>
        <v>0</v>
      </c>
      <c r="F41" s="84">
        <f>12*$C41*F48*alapadatok!$E$12</f>
        <v>0</v>
      </c>
      <c r="G41" s="84">
        <f>12*$C41*G48*alapadatok!$E$12</f>
        <v>0</v>
      </c>
      <c r="H41" s="84">
        <f>12*$C41*H48*alapadatok!$E$12</f>
        <v>0</v>
      </c>
      <c r="I41" s="84">
        <f>12*$C41*I48*alapadatok!$E$12</f>
        <v>0</v>
      </c>
      <c r="J41" s="84">
        <f>12*$C41*J48*alapadatok!$E$12</f>
        <v>0</v>
      </c>
      <c r="K41" s="87">
        <f t="shared" si="29"/>
        <v>0</v>
      </c>
      <c r="L41" s="88" t="s">
        <v>5</v>
      </c>
    </row>
    <row r="42" spans="2:13" outlineLevel="1" x14ac:dyDescent="0.3">
      <c r="B42" s="146" t="str">
        <f t="shared" ref="B42:B45" si="31">B49</f>
        <v>csoport 2</v>
      </c>
      <c r="C42" s="130"/>
      <c r="D42" s="85">
        <f>C42*alapadatok!$E$13</f>
        <v>0</v>
      </c>
      <c r="E42" s="158">
        <f t="shared" si="30"/>
        <v>0</v>
      </c>
      <c r="F42" s="84">
        <f>12*$C42*F49*alapadatok!$E$12</f>
        <v>0</v>
      </c>
      <c r="G42" s="84">
        <f>12*$C42*G49*alapadatok!$E$12</f>
        <v>0</v>
      </c>
      <c r="H42" s="84">
        <f>12*$C42*H49*alapadatok!$E$12</f>
        <v>0</v>
      </c>
      <c r="I42" s="84">
        <f>12*$C42*I49*alapadatok!$E$12</f>
        <v>0</v>
      </c>
      <c r="J42" s="84">
        <f>12*$C42*J49*alapadatok!$E$12</f>
        <v>0</v>
      </c>
      <c r="K42" s="87">
        <f t="shared" si="29"/>
        <v>0</v>
      </c>
      <c r="L42" s="88" t="s">
        <v>5</v>
      </c>
    </row>
    <row r="43" spans="2:13" outlineLevel="1" x14ac:dyDescent="0.3">
      <c r="B43" s="146" t="str">
        <f t="shared" si="31"/>
        <v>csoport 3</v>
      </c>
      <c r="C43" s="130"/>
      <c r="D43" s="85">
        <f>C43*alapadatok!$E$13</f>
        <v>0</v>
      </c>
      <c r="E43" s="158">
        <f t="shared" si="30"/>
        <v>0</v>
      </c>
      <c r="F43" s="84">
        <f>12*$C43*F50*alapadatok!$E$12</f>
        <v>0</v>
      </c>
      <c r="G43" s="84">
        <f>12*$C43*G50*alapadatok!$E$12</f>
        <v>0</v>
      </c>
      <c r="H43" s="84">
        <f>12*$C43*H50*alapadatok!$E$12</f>
        <v>0</v>
      </c>
      <c r="I43" s="84">
        <f>12*$C43*I50*alapadatok!$E$12</f>
        <v>0</v>
      </c>
      <c r="J43" s="84">
        <f>12*$C43*J50*alapadatok!$E$12</f>
        <v>0</v>
      </c>
      <c r="K43" s="87">
        <f t="shared" si="29"/>
        <v>0</v>
      </c>
      <c r="L43" s="88" t="s">
        <v>5</v>
      </c>
    </row>
    <row r="44" spans="2:13" outlineLevel="1" x14ac:dyDescent="0.3">
      <c r="B44" s="146" t="str">
        <f t="shared" si="31"/>
        <v>csoport 4</v>
      </c>
      <c r="C44" s="130"/>
      <c r="D44" s="85">
        <f>C44*alapadatok!$E$13</f>
        <v>0</v>
      </c>
      <c r="E44" s="158">
        <f t="shared" si="30"/>
        <v>0</v>
      </c>
      <c r="F44" s="84">
        <f>12*$C44*F51*alapadatok!$E$12</f>
        <v>0</v>
      </c>
      <c r="G44" s="84">
        <f>12*$C44*G51*alapadatok!$E$12</f>
        <v>0</v>
      </c>
      <c r="H44" s="84">
        <f>12*$C44*H51*alapadatok!$E$12</f>
        <v>0</v>
      </c>
      <c r="I44" s="84">
        <f>12*$C44*I51*alapadatok!$E$12</f>
        <v>0</v>
      </c>
      <c r="J44" s="84">
        <f>12*$C44*J51*alapadatok!$E$12</f>
        <v>0</v>
      </c>
      <c r="K44" s="87">
        <f t="shared" si="29"/>
        <v>0</v>
      </c>
      <c r="L44" s="88" t="s">
        <v>5</v>
      </c>
    </row>
    <row r="45" spans="2:13" outlineLevel="1" x14ac:dyDescent="0.3">
      <c r="B45" s="173" t="str">
        <f t="shared" si="31"/>
        <v>csoport 5</v>
      </c>
      <c r="C45" s="130"/>
      <c r="D45" s="85">
        <f>C45*alapadatok!$E$13</f>
        <v>0</v>
      </c>
      <c r="E45" s="158">
        <f t="shared" si="30"/>
        <v>0</v>
      </c>
      <c r="F45" s="84">
        <f>12*$C45*F52*alapadatok!$E$12</f>
        <v>0</v>
      </c>
      <c r="G45" s="84">
        <f>12*$C45*G52*alapadatok!$E$12</f>
        <v>0</v>
      </c>
      <c r="H45" s="84">
        <f>12*$C45*H52*alapadatok!$E$12</f>
        <v>0</v>
      </c>
      <c r="I45" s="84">
        <f>12*$C45*I52*alapadatok!$E$12</f>
        <v>0</v>
      </c>
      <c r="J45" s="84">
        <f>12*$C45*J52*alapadatok!$E$12</f>
        <v>0</v>
      </c>
      <c r="K45" s="87">
        <f t="shared" si="29"/>
        <v>0</v>
      </c>
      <c r="L45" s="88" t="s">
        <v>5</v>
      </c>
    </row>
    <row r="46" spans="2:13" outlineLevel="1" x14ac:dyDescent="0.3">
      <c r="E46" s="158"/>
      <c r="F46" s="47"/>
      <c r="G46" s="47"/>
      <c r="H46" s="47"/>
      <c r="I46" s="47"/>
      <c r="J46" s="47"/>
      <c r="K46" s="87"/>
      <c r="L46" s="88"/>
    </row>
    <row r="47" spans="2:13" outlineLevel="1" x14ac:dyDescent="0.3">
      <c r="B47" s="55" t="s">
        <v>141</v>
      </c>
      <c r="C47" s="56"/>
      <c r="D47" s="147" t="s">
        <v>13</v>
      </c>
      <c r="E47" s="174">
        <f>K47/5</f>
        <v>0</v>
      </c>
      <c r="F47" s="169">
        <f>SUM(F48:F52)</f>
        <v>0</v>
      </c>
      <c r="G47" s="169">
        <f t="shared" ref="G47:J47" si="32">SUM(G48:G52)</f>
        <v>0</v>
      </c>
      <c r="H47" s="169">
        <f t="shared" si="32"/>
        <v>0</v>
      </c>
      <c r="I47" s="169">
        <f t="shared" si="32"/>
        <v>0</v>
      </c>
      <c r="J47" s="169">
        <f t="shared" si="32"/>
        <v>0</v>
      </c>
      <c r="K47" s="170">
        <f t="shared" ref="K47:K52" si="33">SUM(F47:J47)</f>
        <v>0</v>
      </c>
      <c r="L47" s="83" t="s">
        <v>5</v>
      </c>
      <c r="M47" s="56"/>
    </row>
    <row r="48" spans="2:13" outlineLevel="1" x14ac:dyDescent="0.3">
      <c r="B48" s="129" t="s">
        <v>56</v>
      </c>
      <c r="C48" s="85"/>
      <c r="D48" s="85"/>
      <c r="E48" s="175">
        <f t="shared" ref="E48:E52" si="34">K48/5</f>
        <v>0</v>
      </c>
      <c r="F48" s="171"/>
      <c r="G48" s="171"/>
      <c r="H48" s="171"/>
      <c r="I48" s="171"/>
      <c r="J48" s="171"/>
      <c r="K48" s="172">
        <f t="shared" si="33"/>
        <v>0</v>
      </c>
      <c r="L48" s="88" t="s">
        <v>5</v>
      </c>
    </row>
    <row r="49" spans="2:13" outlineLevel="1" x14ac:dyDescent="0.3">
      <c r="B49" s="129" t="s">
        <v>57</v>
      </c>
      <c r="C49" s="85"/>
      <c r="D49" s="85"/>
      <c r="E49" s="175">
        <f t="shared" si="34"/>
        <v>0</v>
      </c>
      <c r="F49" s="171"/>
      <c r="G49" s="171"/>
      <c r="H49" s="171"/>
      <c r="I49" s="171"/>
      <c r="J49" s="171"/>
      <c r="K49" s="172">
        <f t="shared" si="33"/>
        <v>0</v>
      </c>
      <c r="L49" s="88" t="s">
        <v>5</v>
      </c>
    </row>
    <row r="50" spans="2:13" outlineLevel="1" x14ac:dyDescent="0.3">
      <c r="B50" s="129" t="s">
        <v>58</v>
      </c>
      <c r="C50" s="85"/>
      <c r="D50" s="85"/>
      <c r="E50" s="175">
        <f t="shared" si="34"/>
        <v>0</v>
      </c>
      <c r="F50" s="171"/>
      <c r="G50" s="171"/>
      <c r="H50" s="171"/>
      <c r="I50" s="171"/>
      <c r="J50" s="171"/>
      <c r="K50" s="172">
        <f t="shared" si="33"/>
        <v>0</v>
      </c>
      <c r="L50" s="88" t="s">
        <v>5</v>
      </c>
    </row>
    <row r="51" spans="2:13" outlineLevel="1" x14ac:dyDescent="0.3">
      <c r="B51" s="129" t="s">
        <v>59</v>
      </c>
      <c r="C51" s="85"/>
      <c r="D51" s="85"/>
      <c r="E51" s="175">
        <f t="shared" si="34"/>
        <v>0</v>
      </c>
      <c r="F51" s="171"/>
      <c r="G51" s="171"/>
      <c r="H51" s="171"/>
      <c r="I51" s="171"/>
      <c r="J51" s="171"/>
      <c r="K51" s="172">
        <f t="shared" si="33"/>
        <v>0</v>
      </c>
      <c r="L51" s="88" t="s">
        <v>5</v>
      </c>
    </row>
    <row r="52" spans="2:13" outlineLevel="1" x14ac:dyDescent="0.3">
      <c r="B52" s="129" t="s">
        <v>60</v>
      </c>
      <c r="C52" s="85"/>
      <c r="D52" s="85"/>
      <c r="E52" s="175">
        <f t="shared" si="34"/>
        <v>0</v>
      </c>
      <c r="F52" s="171"/>
      <c r="G52" s="171"/>
      <c r="H52" s="171"/>
      <c r="I52" s="171"/>
      <c r="J52" s="171"/>
      <c r="K52" s="172">
        <f t="shared" si="33"/>
        <v>0</v>
      </c>
      <c r="L52" s="88" t="s">
        <v>5</v>
      </c>
    </row>
    <row r="53" spans="2:13" outlineLevel="1" x14ac:dyDescent="0.3">
      <c r="E53" s="158"/>
      <c r="F53" s="47"/>
      <c r="G53" s="47"/>
      <c r="H53" s="47"/>
      <c r="I53" s="47"/>
      <c r="J53" s="47"/>
      <c r="K53" s="87"/>
      <c r="L53" s="88"/>
    </row>
    <row r="54" spans="2:13" outlineLevel="1" x14ac:dyDescent="0.3">
      <c r="B54" s="55" t="s">
        <v>49</v>
      </c>
      <c r="C54" s="56"/>
      <c r="D54" s="83" t="s">
        <v>5</v>
      </c>
      <c r="E54" s="154">
        <f>K54/5</f>
        <v>0</v>
      </c>
      <c r="F54" s="81">
        <f>SUM(F55:F59)</f>
        <v>0</v>
      </c>
      <c r="G54" s="81">
        <f t="shared" ref="G54:J54" si="35">SUM(G55:G59)</f>
        <v>0</v>
      </c>
      <c r="H54" s="81">
        <f t="shared" si="35"/>
        <v>0</v>
      </c>
      <c r="I54" s="81">
        <f t="shared" si="35"/>
        <v>0</v>
      </c>
      <c r="J54" s="81">
        <f t="shared" si="35"/>
        <v>0</v>
      </c>
      <c r="K54" s="82">
        <f t="shared" ref="K54:K59" si="36">SUM(F54:J54)</f>
        <v>0</v>
      </c>
      <c r="L54" s="83" t="s">
        <v>5</v>
      </c>
      <c r="M54" s="56"/>
    </row>
    <row r="55" spans="2:13" outlineLevel="1" x14ac:dyDescent="0.3">
      <c r="B55" s="129" t="s">
        <v>50</v>
      </c>
      <c r="C55" s="62"/>
      <c r="D55" s="88" t="s">
        <v>5</v>
      </c>
      <c r="E55" s="149">
        <f t="shared" ref="E55:E59" si="37">K55/5</f>
        <v>0</v>
      </c>
      <c r="F55" s="44"/>
      <c r="G55" s="44"/>
      <c r="H55" s="44"/>
      <c r="I55" s="44"/>
      <c r="J55" s="44"/>
      <c r="K55" s="87">
        <f t="shared" si="36"/>
        <v>0</v>
      </c>
      <c r="L55" s="88" t="s">
        <v>5</v>
      </c>
    </row>
    <row r="56" spans="2:13" outlineLevel="1" x14ac:dyDescent="0.3">
      <c r="B56" s="129" t="s">
        <v>147</v>
      </c>
      <c r="C56" s="62"/>
      <c r="D56" s="88" t="s">
        <v>5</v>
      </c>
      <c r="E56" s="149">
        <f t="shared" si="37"/>
        <v>0</v>
      </c>
      <c r="F56" s="44"/>
      <c r="G56" s="44"/>
      <c r="H56" s="44"/>
      <c r="I56" s="44"/>
      <c r="J56" s="44"/>
      <c r="K56" s="87">
        <f t="shared" si="36"/>
        <v>0</v>
      </c>
      <c r="L56" s="88" t="s">
        <v>5</v>
      </c>
    </row>
    <row r="57" spans="2:13" outlineLevel="1" x14ac:dyDescent="0.3">
      <c r="B57" s="129" t="s">
        <v>51</v>
      </c>
      <c r="C57" s="62"/>
      <c r="D57" s="88" t="s">
        <v>5</v>
      </c>
      <c r="E57" s="149">
        <f t="shared" si="37"/>
        <v>0</v>
      </c>
      <c r="F57" s="44"/>
      <c r="G57" s="44"/>
      <c r="H57" s="44"/>
      <c r="I57" s="44"/>
      <c r="J57" s="44"/>
      <c r="K57" s="87">
        <f t="shared" si="36"/>
        <v>0</v>
      </c>
      <c r="L57" s="88" t="s">
        <v>5</v>
      </c>
    </row>
    <row r="58" spans="2:13" outlineLevel="1" x14ac:dyDescent="0.3">
      <c r="B58" s="129" t="s">
        <v>55</v>
      </c>
      <c r="C58" s="62"/>
      <c r="D58" s="88" t="s">
        <v>5</v>
      </c>
      <c r="E58" s="149">
        <f t="shared" si="37"/>
        <v>0</v>
      </c>
      <c r="F58" s="44"/>
      <c r="G58" s="44"/>
      <c r="H58" s="44"/>
      <c r="I58" s="44"/>
      <c r="J58" s="44"/>
      <c r="K58" s="87">
        <f t="shared" si="36"/>
        <v>0</v>
      </c>
      <c r="L58" s="88" t="s">
        <v>5</v>
      </c>
    </row>
    <row r="59" spans="2:13" outlineLevel="1" x14ac:dyDescent="0.3">
      <c r="B59" s="129" t="s">
        <v>52</v>
      </c>
      <c r="C59" s="62"/>
      <c r="D59" s="88" t="s">
        <v>5</v>
      </c>
      <c r="E59" s="149">
        <f t="shared" si="37"/>
        <v>0</v>
      </c>
      <c r="F59" s="44"/>
      <c r="G59" s="44"/>
      <c r="H59" s="44"/>
      <c r="I59" s="44"/>
      <c r="J59" s="44"/>
      <c r="K59" s="87">
        <f t="shared" si="36"/>
        <v>0</v>
      </c>
      <c r="L59" s="88" t="s">
        <v>5</v>
      </c>
    </row>
    <row r="60" spans="2:13" outlineLevel="1" x14ac:dyDescent="0.3">
      <c r="E60" s="158"/>
      <c r="F60" s="47"/>
      <c r="G60" s="47"/>
      <c r="H60" s="47"/>
      <c r="I60" s="47"/>
      <c r="J60" s="47"/>
      <c r="K60" s="87"/>
      <c r="L60" s="88"/>
    </row>
    <row r="61" spans="2:13" outlineLevel="1" x14ac:dyDescent="0.3">
      <c r="B61" s="55" t="s">
        <v>61</v>
      </c>
      <c r="C61" s="56"/>
      <c r="D61" s="83" t="s">
        <v>5</v>
      </c>
      <c r="E61" s="154">
        <f>K61/5</f>
        <v>0</v>
      </c>
      <c r="F61" s="81">
        <f>SUM(F62:F66)</f>
        <v>0</v>
      </c>
      <c r="G61" s="81">
        <f t="shared" ref="G61:J61" si="38">SUM(G62:G66)</f>
        <v>0</v>
      </c>
      <c r="H61" s="81">
        <f t="shared" si="38"/>
        <v>0</v>
      </c>
      <c r="I61" s="81">
        <f t="shared" si="38"/>
        <v>0</v>
      </c>
      <c r="J61" s="81">
        <f t="shared" si="38"/>
        <v>0</v>
      </c>
      <c r="K61" s="82">
        <f t="shared" ref="K61:K66" si="39">SUM(F61:J61)</f>
        <v>0</v>
      </c>
      <c r="L61" s="83" t="s">
        <v>5</v>
      </c>
      <c r="M61" s="56"/>
    </row>
    <row r="62" spans="2:13" outlineLevel="1" x14ac:dyDescent="0.3">
      <c r="B62" s="129" t="s">
        <v>10</v>
      </c>
      <c r="C62" s="62"/>
      <c r="D62" s="88" t="s">
        <v>5</v>
      </c>
      <c r="E62" s="149">
        <f t="shared" ref="E62:E66" si="40">K62/5</f>
        <v>0</v>
      </c>
      <c r="F62" s="44"/>
      <c r="G62" s="44"/>
      <c r="H62" s="44"/>
      <c r="I62" s="44"/>
      <c r="J62" s="44"/>
      <c r="K62" s="87">
        <f t="shared" si="39"/>
        <v>0</v>
      </c>
      <c r="L62" s="88" t="s">
        <v>5</v>
      </c>
    </row>
    <row r="63" spans="2:13" outlineLevel="1" x14ac:dyDescent="0.3">
      <c r="B63" s="129" t="s">
        <v>62</v>
      </c>
      <c r="C63" s="62"/>
      <c r="D63" s="88" t="s">
        <v>5</v>
      </c>
      <c r="E63" s="149">
        <f t="shared" si="40"/>
        <v>0</v>
      </c>
      <c r="F63" s="44"/>
      <c r="G63" s="44"/>
      <c r="H63" s="44"/>
      <c r="I63" s="44"/>
      <c r="J63" s="44"/>
      <c r="K63" s="87">
        <f t="shared" si="39"/>
        <v>0</v>
      </c>
      <c r="L63" s="88" t="s">
        <v>5</v>
      </c>
    </row>
    <row r="64" spans="2:13" outlineLevel="1" x14ac:dyDescent="0.3">
      <c r="B64" s="129" t="s">
        <v>63</v>
      </c>
      <c r="C64" s="62"/>
      <c r="D64" s="88" t="s">
        <v>5</v>
      </c>
      <c r="E64" s="149">
        <f t="shared" si="40"/>
        <v>0</v>
      </c>
      <c r="F64" s="44"/>
      <c r="G64" s="44"/>
      <c r="H64" s="44"/>
      <c r="I64" s="44"/>
      <c r="J64" s="44"/>
      <c r="K64" s="87">
        <f t="shared" si="39"/>
        <v>0</v>
      </c>
      <c r="L64" s="88" t="s">
        <v>5</v>
      </c>
    </row>
    <row r="65" spans="2:13" outlineLevel="1" x14ac:dyDescent="0.3">
      <c r="B65" s="129" t="s">
        <v>64</v>
      </c>
      <c r="C65" s="62"/>
      <c r="D65" s="88" t="s">
        <v>5</v>
      </c>
      <c r="E65" s="149">
        <f t="shared" si="40"/>
        <v>0</v>
      </c>
      <c r="F65" s="44"/>
      <c r="G65" s="44"/>
      <c r="H65" s="44"/>
      <c r="I65" s="44"/>
      <c r="J65" s="44"/>
      <c r="K65" s="87">
        <f t="shared" si="39"/>
        <v>0</v>
      </c>
      <c r="L65" s="88" t="s">
        <v>5</v>
      </c>
    </row>
    <row r="66" spans="2:13" outlineLevel="1" x14ac:dyDescent="0.3">
      <c r="B66" s="129" t="s">
        <v>65</v>
      </c>
      <c r="C66" s="62"/>
      <c r="D66" s="88" t="s">
        <v>5</v>
      </c>
      <c r="E66" s="149">
        <f t="shared" si="40"/>
        <v>0</v>
      </c>
      <c r="F66" s="44"/>
      <c r="G66" s="44"/>
      <c r="H66" s="44"/>
      <c r="I66" s="44"/>
      <c r="J66" s="44"/>
      <c r="K66" s="87">
        <f t="shared" si="39"/>
        <v>0</v>
      </c>
      <c r="L66" s="88" t="s">
        <v>5</v>
      </c>
    </row>
    <row r="67" spans="2:13" outlineLevel="1" x14ac:dyDescent="0.3">
      <c r="E67" s="158"/>
      <c r="F67" s="47"/>
      <c r="G67" s="47"/>
      <c r="H67" s="47"/>
      <c r="I67" s="47"/>
      <c r="J67" s="47"/>
      <c r="K67" s="87"/>
      <c r="L67" s="88"/>
    </row>
    <row r="68" spans="2:13" outlineLevel="1" x14ac:dyDescent="0.3">
      <c r="B68" s="55" t="s">
        <v>66</v>
      </c>
      <c r="C68" s="56"/>
      <c r="D68" s="83" t="s">
        <v>5</v>
      </c>
      <c r="E68" s="154">
        <f>K68/5</f>
        <v>0</v>
      </c>
      <c r="F68" s="81">
        <f>SUM(F69:F73)</f>
        <v>0</v>
      </c>
      <c r="G68" s="81">
        <f t="shared" ref="G68:J68" si="41">SUM(G69:G73)</f>
        <v>0</v>
      </c>
      <c r="H68" s="81">
        <f t="shared" si="41"/>
        <v>0</v>
      </c>
      <c r="I68" s="81">
        <f t="shared" si="41"/>
        <v>0</v>
      </c>
      <c r="J68" s="81">
        <f t="shared" si="41"/>
        <v>0</v>
      </c>
      <c r="K68" s="82">
        <f t="shared" ref="K68:K73" si="42">SUM(F68:J68)</f>
        <v>0</v>
      </c>
      <c r="L68" s="83" t="s">
        <v>5</v>
      </c>
      <c r="M68" s="56"/>
    </row>
    <row r="69" spans="2:13" outlineLevel="1" x14ac:dyDescent="0.3">
      <c r="B69" s="129" t="s">
        <v>70</v>
      </c>
      <c r="C69" s="62"/>
      <c r="D69" s="88" t="s">
        <v>5</v>
      </c>
      <c r="E69" s="149">
        <f t="shared" ref="E69:E73" si="43">K69/5</f>
        <v>0</v>
      </c>
      <c r="F69" s="44"/>
      <c r="G69" s="44"/>
      <c r="H69" s="44"/>
      <c r="I69" s="44"/>
      <c r="J69" s="44"/>
      <c r="K69" s="87">
        <f t="shared" si="42"/>
        <v>0</v>
      </c>
      <c r="L69" s="88" t="s">
        <v>5</v>
      </c>
    </row>
    <row r="70" spans="2:13" outlineLevel="1" x14ac:dyDescent="0.3">
      <c r="B70" s="129" t="s">
        <v>69</v>
      </c>
      <c r="C70" s="62"/>
      <c r="D70" s="88" t="s">
        <v>5</v>
      </c>
      <c r="E70" s="149">
        <f t="shared" si="43"/>
        <v>0</v>
      </c>
      <c r="F70" s="44"/>
      <c r="G70" s="44"/>
      <c r="H70" s="44"/>
      <c r="I70" s="44"/>
      <c r="J70" s="44"/>
      <c r="K70" s="87">
        <f t="shared" si="42"/>
        <v>0</v>
      </c>
      <c r="L70" s="88" t="s">
        <v>5</v>
      </c>
    </row>
    <row r="71" spans="2:13" outlineLevel="1" x14ac:dyDescent="0.3">
      <c r="B71" s="129" t="s">
        <v>71</v>
      </c>
      <c r="C71" s="62"/>
      <c r="D71" s="88" t="s">
        <v>5</v>
      </c>
      <c r="E71" s="149">
        <f t="shared" si="43"/>
        <v>0</v>
      </c>
      <c r="F71" s="44"/>
      <c r="G71" s="44"/>
      <c r="H71" s="44"/>
      <c r="I71" s="44"/>
      <c r="J71" s="44"/>
      <c r="K71" s="87">
        <f t="shared" si="42"/>
        <v>0</v>
      </c>
      <c r="L71" s="88" t="s">
        <v>5</v>
      </c>
    </row>
    <row r="72" spans="2:13" outlineLevel="1" x14ac:dyDescent="0.3">
      <c r="B72" s="129" t="s">
        <v>72</v>
      </c>
      <c r="C72" s="62"/>
      <c r="D72" s="88" t="s">
        <v>5</v>
      </c>
      <c r="E72" s="149">
        <f t="shared" si="43"/>
        <v>0</v>
      </c>
      <c r="F72" s="44"/>
      <c r="G72" s="44"/>
      <c r="H72" s="44"/>
      <c r="I72" s="44"/>
      <c r="J72" s="44"/>
      <c r="K72" s="87">
        <f t="shared" si="42"/>
        <v>0</v>
      </c>
      <c r="L72" s="88" t="s">
        <v>5</v>
      </c>
    </row>
    <row r="73" spans="2:13" outlineLevel="1" x14ac:dyDescent="0.3">
      <c r="B73" s="129" t="s">
        <v>6</v>
      </c>
      <c r="C73" s="62"/>
      <c r="D73" s="88" t="s">
        <v>5</v>
      </c>
      <c r="E73" s="149">
        <f t="shared" si="43"/>
        <v>0</v>
      </c>
      <c r="F73" s="44"/>
      <c r="G73" s="44"/>
      <c r="H73" s="44"/>
      <c r="I73" s="44"/>
      <c r="J73" s="44"/>
      <c r="K73" s="87">
        <f t="shared" si="42"/>
        <v>0</v>
      </c>
      <c r="L73" s="88" t="s">
        <v>5</v>
      </c>
    </row>
    <row r="74" spans="2:13" outlineLevel="1" x14ac:dyDescent="0.3">
      <c r="E74" s="158"/>
      <c r="F74" s="47"/>
      <c r="G74" s="47"/>
      <c r="H74" s="47"/>
      <c r="I74" s="47"/>
      <c r="J74" s="47"/>
      <c r="K74" s="87"/>
      <c r="L74" s="88"/>
    </row>
    <row r="75" spans="2:13" outlineLevel="1" x14ac:dyDescent="0.3">
      <c r="B75" s="55" t="s">
        <v>68</v>
      </c>
      <c r="C75" s="56"/>
      <c r="D75" s="83" t="s">
        <v>5</v>
      </c>
      <c r="E75" s="154">
        <f>K75/5</f>
        <v>0</v>
      </c>
      <c r="F75" s="81">
        <f>SUM(F76:F80)</f>
        <v>0</v>
      </c>
      <c r="G75" s="81">
        <f t="shared" ref="G75:J75" si="44">SUM(G76:G80)</f>
        <v>0</v>
      </c>
      <c r="H75" s="81">
        <f t="shared" si="44"/>
        <v>0</v>
      </c>
      <c r="I75" s="81">
        <f t="shared" si="44"/>
        <v>0</v>
      </c>
      <c r="J75" s="81">
        <f t="shared" si="44"/>
        <v>0</v>
      </c>
      <c r="K75" s="82">
        <f t="shared" ref="K75:K80" si="45">SUM(F75:J75)</f>
        <v>0</v>
      </c>
      <c r="L75" s="83" t="s">
        <v>5</v>
      </c>
      <c r="M75" s="56"/>
    </row>
    <row r="76" spans="2:13" outlineLevel="1" x14ac:dyDescent="0.3">
      <c r="B76" s="129" t="s">
        <v>10</v>
      </c>
      <c r="C76" s="62"/>
      <c r="D76" s="88" t="s">
        <v>5</v>
      </c>
      <c r="E76" s="149">
        <f t="shared" ref="E76:E80" si="46">K76/5</f>
        <v>0</v>
      </c>
      <c r="F76" s="44"/>
      <c r="G76" s="44"/>
      <c r="H76" s="44"/>
      <c r="I76" s="44"/>
      <c r="J76" s="44"/>
      <c r="K76" s="87">
        <f t="shared" si="45"/>
        <v>0</v>
      </c>
      <c r="L76" s="88" t="s">
        <v>5</v>
      </c>
    </row>
    <row r="77" spans="2:13" outlineLevel="1" x14ac:dyDescent="0.3">
      <c r="B77" s="129" t="s">
        <v>62</v>
      </c>
      <c r="C77" s="62"/>
      <c r="D77" s="88" t="s">
        <v>5</v>
      </c>
      <c r="E77" s="149">
        <f t="shared" si="46"/>
        <v>0</v>
      </c>
      <c r="F77" s="44"/>
      <c r="G77" s="44"/>
      <c r="H77" s="44"/>
      <c r="I77" s="44"/>
      <c r="J77" s="44"/>
      <c r="K77" s="87">
        <f t="shared" si="45"/>
        <v>0</v>
      </c>
      <c r="L77" s="88" t="s">
        <v>5</v>
      </c>
    </row>
    <row r="78" spans="2:13" outlineLevel="1" x14ac:dyDescent="0.3">
      <c r="B78" s="129" t="s">
        <v>63</v>
      </c>
      <c r="C78" s="62"/>
      <c r="D78" s="88" t="s">
        <v>5</v>
      </c>
      <c r="E78" s="149">
        <f t="shared" si="46"/>
        <v>0</v>
      </c>
      <c r="F78" s="44"/>
      <c r="G78" s="44"/>
      <c r="H78" s="44"/>
      <c r="I78" s="44"/>
      <c r="J78" s="44"/>
      <c r="K78" s="87">
        <f t="shared" si="45"/>
        <v>0</v>
      </c>
      <c r="L78" s="88" t="s">
        <v>5</v>
      </c>
    </row>
    <row r="79" spans="2:13" outlineLevel="1" x14ac:dyDescent="0.3">
      <c r="B79" s="129" t="s">
        <v>64</v>
      </c>
      <c r="C79" s="62"/>
      <c r="D79" s="88" t="s">
        <v>5</v>
      </c>
      <c r="E79" s="149">
        <f t="shared" si="46"/>
        <v>0</v>
      </c>
      <c r="F79" s="44"/>
      <c r="G79" s="44"/>
      <c r="H79" s="44"/>
      <c r="I79" s="44"/>
      <c r="J79" s="44"/>
      <c r="K79" s="87">
        <f t="shared" si="45"/>
        <v>0</v>
      </c>
      <c r="L79" s="88" t="s">
        <v>5</v>
      </c>
    </row>
    <row r="80" spans="2:13" outlineLevel="1" x14ac:dyDescent="0.3">
      <c r="B80" s="129" t="s">
        <v>65</v>
      </c>
      <c r="C80" s="62"/>
      <c r="D80" s="88" t="s">
        <v>5</v>
      </c>
      <c r="E80" s="149">
        <f t="shared" si="46"/>
        <v>0</v>
      </c>
      <c r="F80" s="44"/>
      <c r="G80" s="44"/>
      <c r="H80" s="44"/>
      <c r="I80" s="44"/>
      <c r="J80" s="44"/>
      <c r="K80" s="87">
        <f t="shared" si="45"/>
        <v>0</v>
      </c>
      <c r="L80" s="88" t="s">
        <v>5</v>
      </c>
    </row>
    <row r="81" spans="2:13" outlineLevel="1" x14ac:dyDescent="0.3">
      <c r="E81" s="153"/>
      <c r="F81" s="79"/>
      <c r="G81" s="79"/>
      <c r="H81" s="79"/>
      <c r="I81" s="79"/>
      <c r="J81" s="79"/>
      <c r="K81" s="79"/>
      <c r="L81" s="80"/>
    </row>
    <row r="82" spans="2:13" x14ac:dyDescent="0.3">
      <c r="E82" s="153"/>
      <c r="F82" s="79"/>
      <c r="G82" s="79"/>
      <c r="H82" s="79"/>
      <c r="I82" s="79"/>
      <c r="J82" s="79"/>
      <c r="K82" s="79"/>
      <c r="L82" s="80"/>
    </row>
    <row r="83" spans="2:13" x14ac:dyDescent="0.3">
      <c r="B83" s="103" t="s">
        <v>15</v>
      </c>
      <c r="C83" s="104"/>
      <c r="D83" s="105" t="s">
        <v>5</v>
      </c>
      <c r="E83" s="159">
        <f>K83/5</f>
        <v>0</v>
      </c>
      <c r="F83" s="107">
        <f>F6-F26-F38</f>
        <v>0</v>
      </c>
      <c r="G83" s="107">
        <f>G6-G26-G38</f>
        <v>0</v>
      </c>
      <c r="H83" s="107">
        <f>H6-H26-H38</f>
        <v>0</v>
      </c>
      <c r="I83" s="107">
        <f>I6-I26-I38</f>
        <v>0</v>
      </c>
      <c r="J83" s="107">
        <f>J6-J26-J38</f>
        <v>0</v>
      </c>
      <c r="K83" s="106">
        <f t="shared" ref="K83" si="47">SUM(F83:J83)</f>
        <v>0</v>
      </c>
      <c r="L83" s="105" t="s">
        <v>5</v>
      </c>
      <c r="M83" s="104"/>
    </row>
    <row r="84" spans="2:13" x14ac:dyDescent="0.3">
      <c r="E84" s="153"/>
      <c r="F84" s="79"/>
      <c r="G84" s="79"/>
      <c r="H84" s="79"/>
      <c r="I84" s="79"/>
      <c r="J84" s="79"/>
      <c r="K84" s="79"/>
      <c r="L84" s="46"/>
    </row>
    <row r="85" spans="2:13" x14ac:dyDescent="0.3">
      <c r="B85" s="108" t="s">
        <v>16</v>
      </c>
      <c r="C85" s="109"/>
      <c r="D85" s="110" t="s">
        <v>5</v>
      </c>
      <c r="E85" s="160">
        <f>K85/5</f>
        <v>0</v>
      </c>
      <c r="F85" s="112">
        <f t="shared" ref="F85:J85" si="48">F87</f>
        <v>0</v>
      </c>
      <c r="G85" s="112">
        <f t="shared" si="48"/>
        <v>0</v>
      </c>
      <c r="H85" s="112">
        <f t="shared" si="48"/>
        <v>0</v>
      </c>
      <c r="I85" s="112">
        <f t="shared" si="48"/>
        <v>0</v>
      </c>
      <c r="J85" s="112">
        <f t="shared" si="48"/>
        <v>0</v>
      </c>
      <c r="K85" s="111">
        <f t="shared" ref="K85" si="49">SUM(F85:J85)</f>
        <v>0</v>
      </c>
      <c r="L85" s="110" t="s">
        <v>5</v>
      </c>
      <c r="M85" s="90"/>
    </row>
    <row r="86" spans="2:13" outlineLevel="1" x14ac:dyDescent="0.3">
      <c r="E86" s="153"/>
      <c r="F86" s="79"/>
      <c r="G86" s="79"/>
      <c r="H86" s="79"/>
      <c r="I86" s="79"/>
      <c r="J86" s="79"/>
      <c r="K86" s="79"/>
      <c r="L86" s="80"/>
    </row>
    <row r="87" spans="2:13" outlineLevel="1" x14ac:dyDescent="0.3">
      <c r="B87" s="55" t="s">
        <v>38</v>
      </c>
      <c r="C87" s="56"/>
      <c r="D87" s="83" t="s">
        <v>5</v>
      </c>
      <c r="E87" s="154">
        <f>K87/5</f>
        <v>0</v>
      </c>
      <c r="F87" s="81">
        <f>SUM(F88:F92)</f>
        <v>0</v>
      </c>
      <c r="G87" s="81">
        <f t="shared" ref="G87:J87" si="50">SUM(G88:G92)</f>
        <v>0</v>
      </c>
      <c r="H87" s="81">
        <f t="shared" si="50"/>
        <v>0</v>
      </c>
      <c r="I87" s="81">
        <f t="shared" si="50"/>
        <v>0</v>
      </c>
      <c r="J87" s="81">
        <f t="shared" si="50"/>
        <v>0</v>
      </c>
      <c r="K87" s="82">
        <f t="shared" ref="K87:K92" si="51">SUM(F87:J87)</f>
        <v>0</v>
      </c>
      <c r="L87" s="83" t="s">
        <v>5</v>
      </c>
      <c r="M87" s="56"/>
    </row>
    <row r="88" spans="2:13" outlineLevel="1" x14ac:dyDescent="0.3">
      <c r="B88" s="129" t="s">
        <v>73</v>
      </c>
      <c r="C88" s="62"/>
      <c r="D88" s="88" t="s">
        <v>5</v>
      </c>
      <c r="E88" s="149">
        <f t="shared" ref="E88:E92" si="52">K88/5</f>
        <v>0</v>
      </c>
      <c r="F88" s="44"/>
      <c r="G88" s="44"/>
      <c r="H88" s="44"/>
      <c r="I88" s="44"/>
      <c r="J88" s="44"/>
      <c r="K88" s="87">
        <f t="shared" si="51"/>
        <v>0</v>
      </c>
      <c r="L88" s="88" t="s">
        <v>5</v>
      </c>
    </row>
    <row r="89" spans="2:13" outlineLevel="1" x14ac:dyDescent="0.3">
      <c r="B89" s="129" t="s">
        <v>74</v>
      </c>
      <c r="C89" s="62"/>
      <c r="D89" s="88" t="s">
        <v>5</v>
      </c>
      <c r="E89" s="149">
        <f t="shared" si="52"/>
        <v>0</v>
      </c>
      <c r="F89" s="44"/>
      <c r="G89" s="44"/>
      <c r="H89" s="44"/>
      <c r="I89" s="44"/>
      <c r="J89" s="44"/>
      <c r="K89" s="87">
        <f t="shared" si="51"/>
        <v>0</v>
      </c>
      <c r="L89" s="88" t="s">
        <v>5</v>
      </c>
    </row>
    <row r="90" spans="2:13" outlineLevel="1" x14ac:dyDescent="0.3">
      <c r="B90" s="129" t="s">
        <v>75</v>
      </c>
      <c r="C90" s="62"/>
      <c r="D90" s="88" t="s">
        <v>5</v>
      </c>
      <c r="E90" s="149">
        <f t="shared" si="52"/>
        <v>0</v>
      </c>
      <c r="F90" s="44"/>
      <c r="G90" s="44"/>
      <c r="H90" s="44"/>
      <c r="I90" s="44"/>
      <c r="J90" s="44"/>
      <c r="K90" s="87">
        <f t="shared" si="51"/>
        <v>0</v>
      </c>
      <c r="L90" s="88" t="s">
        <v>5</v>
      </c>
    </row>
    <row r="91" spans="2:13" outlineLevel="1" x14ac:dyDescent="0.3">
      <c r="B91" s="129" t="s">
        <v>76</v>
      </c>
      <c r="C91" s="62"/>
      <c r="D91" s="88" t="s">
        <v>5</v>
      </c>
      <c r="E91" s="149">
        <f t="shared" si="52"/>
        <v>0</v>
      </c>
      <c r="F91" s="44"/>
      <c r="G91" s="44"/>
      <c r="H91" s="44"/>
      <c r="I91" s="44"/>
      <c r="J91" s="44"/>
      <c r="K91" s="87">
        <f t="shared" si="51"/>
        <v>0</v>
      </c>
      <c r="L91" s="88" t="s">
        <v>5</v>
      </c>
    </row>
    <row r="92" spans="2:13" outlineLevel="1" x14ac:dyDescent="0.3">
      <c r="B92" s="129" t="s">
        <v>9</v>
      </c>
      <c r="C92" s="62"/>
      <c r="D92" s="88" t="s">
        <v>5</v>
      </c>
      <c r="E92" s="149">
        <f t="shared" si="52"/>
        <v>0</v>
      </c>
      <c r="F92" s="44"/>
      <c r="G92" s="44"/>
      <c r="H92" s="44"/>
      <c r="I92" s="44"/>
      <c r="J92" s="44"/>
      <c r="K92" s="87">
        <f t="shared" si="51"/>
        <v>0</v>
      </c>
      <c r="L92" s="88" t="s">
        <v>5</v>
      </c>
    </row>
    <row r="93" spans="2:13" outlineLevel="1" x14ac:dyDescent="0.3">
      <c r="E93" s="153"/>
      <c r="F93" s="79"/>
      <c r="G93" s="79"/>
      <c r="H93" s="79"/>
      <c r="I93" s="79"/>
      <c r="J93" s="79"/>
      <c r="K93" s="79"/>
      <c r="L93" s="80"/>
    </row>
    <row r="94" spans="2:13" x14ac:dyDescent="0.3">
      <c r="E94" s="153"/>
      <c r="F94" s="79"/>
      <c r="G94" s="79"/>
      <c r="H94" s="79"/>
      <c r="I94" s="79"/>
      <c r="J94" s="79"/>
      <c r="K94" s="79"/>
      <c r="L94" s="80"/>
    </row>
    <row r="95" spans="2:13" x14ac:dyDescent="0.3">
      <c r="B95" s="89" t="s">
        <v>17</v>
      </c>
      <c r="C95" s="90"/>
      <c r="D95" s="102" t="s">
        <v>5</v>
      </c>
      <c r="E95" s="155">
        <f>K95/5</f>
        <v>0</v>
      </c>
      <c r="F95" s="92">
        <f t="shared" ref="F95:J95" si="53">F97</f>
        <v>0</v>
      </c>
      <c r="G95" s="92">
        <f t="shared" si="53"/>
        <v>0</v>
      </c>
      <c r="H95" s="92">
        <f t="shared" si="53"/>
        <v>0</v>
      </c>
      <c r="I95" s="92">
        <f t="shared" si="53"/>
        <v>0</v>
      </c>
      <c r="J95" s="92">
        <f t="shared" si="53"/>
        <v>0</v>
      </c>
      <c r="K95" s="91">
        <f t="shared" ref="K95" si="54">SUM(F95:J95)</f>
        <v>0</v>
      </c>
      <c r="L95" s="102" t="s">
        <v>5</v>
      </c>
      <c r="M95" s="90"/>
    </row>
    <row r="96" spans="2:13" outlineLevel="1" x14ac:dyDescent="0.3">
      <c r="E96" s="153"/>
      <c r="F96" s="79"/>
      <c r="G96" s="79"/>
      <c r="H96" s="79"/>
      <c r="I96" s="79"/>
      <c r="J96" s="79"/>
      <c r="K96" s="79"/>
      <c r="L96" s="80"/>
    </row>
    <row r="97" spans="2:13" outlineLevel="1" x14ac:dyDescent="0.3">
      <c r="B97" s="113" t="s">
        <v>77</v>
      </c>
      <c r="C97" s="56"/>
      <c r="D97" s="83" t="s">
        <v>5</v>
      </c>
      <c r="E97" s="154">
        <f>K97/5</f>
        <v>0</v>
      </c>
      <c r="F97" s="81">
        <f>SUM(F98:F102)</f>
        <v>0</v>
      </c>
      <c r="G97" s="81">
        <f t="shared" ref="G97:J97" si="55">SUM(G98:G102)</f>
        <v>0</v>
      </c>
      <c r="H97" s="81">
        <f t="shared" si="55"/>
        <v>0</v>
      </c>
      <c r="I97" s="81">
        <f t="shared" si="55"/>
        <v>0</v>
      </c>
      <c r="J97" s="81">
        <f t="shared" si="55"/>
        <v>0</v>
      </c>
      <c r="K97" s="82">
        <f t="shared" ref="K97:K102" si="56">SUM(F97:J97)</f>
        <v>0</v>
      </c>
      <c r="L97" s="83" t="s">
        <v>5</v>
      </c>
      <c r="M97" s="56"/>
    </row>
    <row r="98" spans="2:13" outlineLevel="1" x14ac:dyDescent="0.3">
      <c r="B98" s="114" t="str">
        <f>B88</f>
        <v>irodai</v>
      </c>
      <c r="C98" s="62"/>
      <c r="D98" s="88" t="s">
        <v>5</v>
      </c>
      <c r="E98" s="149">
        <f t="shared" ref="E98:E102" si="57">K98/5</f>
        <v>0</v>
      </c>
      <c r="F98" s="44"/>
      <c r="G98" s="44"/>
      <c r="H98" s="44"/>
      <c r="I98" s="44"/>
      <c r="J98" s="44"/>
      <c r="K98" s="87">
        <f t="shared" si="56"/>
        <v>0</v>
      </c>
      <c r="L98" s="88" t="s">
        <v>5</v>
      </c>
    </row>
    <row r="99" spans="2:13" outlineLevel="1" x14ac:dyDescent="0.3">
      <c r="B99" s="114" t="str">
        <f>B89</f>
        <v>épület</v>
      </c>
      <c r="C99" s="62"/>
      <c r="D99" s="88" t="s">
        <v>5</v>
      </c>
      <c r="E99" s="149">
        <f t="shared" si="57"/>
        <v>0</v>
      </c>
      <c r="F99" s="44"/>
      <c r="G99" s="44"/>
      <c r="H99" s="44"/>
      <c r="I99" s="44"/>
      <c r="J99" s="44"/>
      <c r="K99" s="87">
        <f t="shared" si="56"/>
        <v>0</v>
      </c>
      <c r="L99" s="88" t="s">
        <v>5</v>
      </c>
    </row>
    <row r="100" spans="2:13" outlineLevel="1" x14ac:dyDescent="0.3">
      <c r="B100" s="114" t="str">
        <f>B90</f>
        <v>gépek</v>
      </c>
      <c r="C100" s="62"/>
      <c r="D100" s="88" t="s">
        <v>5</v>
      </c>
      <c r="E100" s="149">
        <f t="shared" si="57"/>
        <v>0</v>
      </c>
      <c r="F100" s="44"/>
      <c r="G100" s="44"/>
      <c r="H100" s="44"/>
      <c r="I100" s="44"/>
      <c r="J100" s="44"/>
      <c r="K100" s="87">
        <f t="shared" si="56"/>
        <v>0</v>
      </c>
      <c r="L100" s="88" t="s">
        <v>5</v>
      </c>
    </row>
    <row r="101" spans="2:13" outlineLevel="1" x14ac:dyDescent="0.3">
      <c r="B101" s="114" t="str">
        <f>B91</f>
        <v>berendezések</v>
      </c>
      <c r="C101" s="62"/>
      <c r="D101" s="88" t="s">
        <v>5</v>
      </c>
      <c r="E101" s="149">
        <f t="shared" si="57"/>
        <v>0</v>
      </c>
      <c r="F101" s="44"/>
      <c r="G101" s="44"/>
      <c r="H101" s="44"/>
      <c r="I101" s="44"/>
      <c r="J101" s="44"/>
      <c r="K101" s="87">
        <f t="shared" si="56"/>
        <v>0</v>
      </c>
      <c r="L101" s="88" t="s">
        <v>5</v>
      </c>
    </row>
    <row r="102" spans="2:13" outlineLevel="1" x14ac:dyDescent="0.3">
      <c r="B102" s="114" t="str">
        <f>B92</f>
        <v>egyebek</v>
      </c>
      <c r="C102" s="62"/>
      <c r="D102" s="88" t="s">
        <v>5</v>
      </c>
      <c r="E102" s="149">
        <f t="shared" si="57"/>
        <v>0</v>
      </c>
      <c r="F102" s="44"/>
      <c r="G102" s="44"/>
      <c r="H102" s="44"/>
      <c r="I102" s="44"/>
      <c r="J102" s="44"/>
      <c r="K102" s="87">
        <f t="shared" si="56"/>
        <v>0</v>
      </c>
      <c r="L102" s="88" t="s">
        <v>5</v>
      </c>
    </row>
    <row r="103" spans="2:13" outlineLevel="1" x14ac:dyDescent="0.3">
      <c r="E103" s="153"/>
      <c r="F103" s="79"/>
      <c r="G103" s="79"/>
      <c r="H103" s="79"/>
      <c r="I103" s="79"/>
      <c r="J103" s="79"/>
      <c r="K103" s="79"/>
      <c r="L103" s="80"/>
    </row>
    <row r="104" spans="2:13" x14ac:dyDescent="0.3">
      <c r="E104" s="153"/>
      <c r="F104" s="79"/>
      <c r="G104" s="79"/>
      <c r="H104" s="79"/>
      <c r="I104" s="79"/>
      <c r="J104" s="79"/>
      <c r="K104" s="79"/>
      <c r="L104" s="80"/>
    </row>
    <row r="105" spans="2:13" x14ac:dyDescent="0.3">
      <c r="B105" s="89" t="s">
        <v>23</v>
      </c>
      <c r="C105" s="90"/>
      <c r="D105" s="102" t="s">
        <v>5</v>
      </c>
      <c r="E105" s="155">
        <f>K105/5</f>
        <v>0</v>
      </c>
      <c r="F105" s="92">
        <f>F26+F38+F95</f>
        <v>0</v>
      </c>
      <c r="G105" s="92">
        <f>G26+G38+G95</f>
        <v>0</v>
      </c>
      <c r="H105" s="92">
        <f>H26+H38+H95</f>
        <v>0</v>
      </c>
      <c r="I105" s="92">
        <f>I26+I38+I95</f>
        <v>0</v>
      </c>
      <c r="J105" s="92">
        <f>J26+J38+J95</f>
        <v>0</v>
      </c>
      <c r="K105" s="91">
        <f t="shared" ref="K105" si="58">SUM(F105:J105)</f>
        <v>0</v>
      </c>
      <c r="L105" s="102" t="s">
        <v>5</v>
      </c>
      <c r="M105" s="90"/>
    </row>
    <row r="106" spans="2:13" x14ac:dyDescent="0.3">
      <c r="D106" s="63"/>
      <c r="E106" s="153"/>
      <c r="F106" s="79"/>
      <c r="G106" s="79"/>
      <c r="H106" s="79"/>
      <c r="I106" s="79"/>
      <c r="J106" s="79"/>
      <c r="K106" s="79"/>
    </row>
    <row r="107" spans="2:13" x14ac:dyDescent="0.3">
      <c r="B107" s="115" t="s">
        <v>18</v>
      </c>
      <c r="C107" s="116"/>
      <c r="D107" s="117" t="s">
        <v>5</v>
      </c>
      <c r="E107" s="161">
        <f>K107/5</f>
        <v>0</v>
      </c>
      <c r="F107" s="119">
        <f>F6-F26-F38-F95</f>
        <v>0</v>
      </c>
      <c r="G107" s="119">
        <f>G6-G26-G38-G95</f>
        <v>0</v>
      </c>
      <c r="H107" s="119">
        <f>H6-H26-H38-H95</f>
        <v>0</v>
      </c>
      <c r="I107" s="119">
        <f>I6-I26-I38-I95</f>
        <v>0</v>
      </c>
      <c r="J107" s="119">
        <f>J6-J26-J38-J95</f>
        <v>0</v>
      </c>
      <c r="K107" s="118">
        <f t="shared" ref="K107" si="59">SUM(F107:J107)</f>
        <v>0</v>
      </c>
      <c r="L107" s="117" t="s">
        <v>5</v>
      </c>
      <c r="M107" s="104"/>
    </row>
    <row r="108" spans="2:13" x14ac:dyDescent="0.3">
      <c r="D108" s="63"/>
      <c r="E108" s="153"/>
      <c r="F108" s="79"/>
      <c r="G108" s="79"/>
      <c r="H108" s="79"/>
      <c r="I108" s="79"/>
      <c r="J108" s="79"/>
      <c r="K108" s="79"/>
    </row>
    <row r="109" spans="2:13" x14ac:dyDescent="0.3">
      <c r="B109" s="115" t="s">
        <v>30</v>
      </c>
      <c r="C109" s="116"/>
      <c r="D109" s="117" t="s">
        <v>5</v>
      </c>
      <c r="E109" s="161">
        <f>K109/5</f>
        <v>0</v>
      </c>
      <c r="F109" s="119">
        <f>SUM($F107:F107)</f>
        <v>0</v>
      </c>
      <c r="G109" s="119">
        <f>SUM($F107:G107)</f>
        <v>0</v>
      </c>
      <c r="H109" s="119">
        <f>SUM($F107:H107)</f>
        <v>0</v>
      </c>
      <c r="I109" s="119">
        <f>SUM($F107:I107)</f>
        <v>0</v>
      </c>
      <c r="J109" s="119">
        <f>SUM($F107:J107)</f>
        <v>0</v>
      </c>
      <c r="K109" s="118">
        <f>J109</f>
        <v>0</v>
      </c>
      <c r="L109" s="117" t="s">
        <v>5</v>
      </c>
      <c r="M109" s="104"/>
    </row>
    <row r="110" spans="2:13" x14ac:dyDescent="0.3">
      <c r="D110" s="63"/>
      <c r="E110" s="153"/>
      <c r="F110" s="79"/>
      <c r="G110" s="79"/>
      <c r="H110" s="79"/>
      <c r="I110" s="79"/>
      <c r="J110" s="79"/>
      <c r="K110" s="79"/>
    </row>
    <row r="111" spans="2:13" x14ac:dyDescent="0.3">
      <c r="B111" s="89" t="s">
        <v>19</v>
      </c>
      <c r="C111" s="90"/>
      <c r="D111" s="102" t="s">
        <v>5</v>
      </c>
      <c r="E111" s="155">
        <f>K111/5</f>
        <v>0</v>
      </c>
      <c r="F111" s="92">
        <f>IF(F109&lt;0,0,F107*(1-alapadatok!$E$11))</f>
        <v>0</v>
      </c>
      <c r="G111" s="92">
        <f>IF(G109&lt;0,0,G107*(1-alapadatok!$E$11))</f>
        <v>0</v>
      </c>
      <c r="H111" s="92">
        <f>IF(H109&lt;0,0,H107*(1-alapadatok!$E$11))</f>
        <v>0</v>
      </c>
      <c r="I111" s="92">
        <f>IF(I109&lt;0,0,I107*(1-alapadatok!$E$11))</f>
        <v>0</v>
      </c>
      <c r="J111" s="92">
        <f>IF(J109&lt;0,0,J107*(1-alapadatok!$E$11))</f>
        <v>0</v>
      </c>
      <c r="K111" s="91">
        <f t="shared" ref="K111" si="60">SUM(F111:J111)</f>
        <v>0</v>
      </c>
      <c r="L111" s="102" t="s">
        <v>5</v>
      </c>
      <c r="M111" s="90"/>
    </row>
    <row r="112" spans="2:13" x14ac:dyDescent="0.3">
      <c r="D112" s="63"/>
      <c r="E112" s="153"/>
      <c r="F112" s="79"/>
      <c r="G112" s="79"/>
      <c r="H112" s="79"/>
      <c r="I112" s="79"/>
      <c r="J112" s="79"/>
      <c r="K112" s="79"/>
    </row>
    <row r="113" spans="2:13" x14ac:dyDescent="0.3">
      <c r="B113" s="89" t="s">
        <v>22</v>
      </c>
      <c r="C113" s="90"/>
      <c r="D113" s="102" t="s">
        <v>5</v>
      </c>
      <c r="E113" s="155">
        <f>K113/5</f>
        <v>0</v>
      </c>
      <c r="F113" s="92">
        <f>IF(F109&lt;0,0,F109*(1-alapadatok!$E$11))</f>
        <v>0</v>
      </c>
      <c r="G113" s="92">
        <f>IF(G109&lt;0,0,G109*(1-alapadatok!$E$11))</f>
        <v>0</v>
      </c>
      <c r="H113" s="92">
        <f>IF(H109&lt;0,0,H109*(1-alapadatok!$E$11))</f>
        <v>0</v>
      </c>
      <c r="I113" s="92">
        <f>IF(I109&lt;0,0,I109*(1-alapadatok!$E$11))</f>
        <v>0</v>
      </c>
      <c r="J113" s="92">
        <f>IF(J109&lt;0,0,J109*(1-alapadatok!$E$11))</f>
        <v>0</v>
      </c>
      <c r="K113" s="91">
        <f t="shared" ref="K113:K115" si="61">SUM(F113:J113)</f>
        <v>0</v>
      </c>
      <c r="L113" s="102" t="s">
        <v>5</v>
      </c>
      <c r="M113" s="90"/>
    </row>
    <row r="114" spans="2:13" x14ac:dyDescent="0.3">
      <c r="D114" s="63"/>
      <c r="E114" s="153"/>
      <c r="F114" s="79"/>
      <c r="G114" s="79"/>
      <c r="H114" s="79"/>
      <c r="I114" s="79"/>
      <c r="J114" s="79"/>
      <c r="K114" s="79"/>
    </row>
    <row r="115" spans="2:13" x14ac:dyDescent="0.3">
      <c r="B115" s="120" t="s">
        <v>96</v>
      </c>
      <c r="C115" s="121"/>
      <c r="D115" s="122" t="s">
        <v>5</v>
      </c>
      <c r="E115" s="162">
        <f>K115/5</f>
        <v>0</v>
      </c>
      <c r="F115" s="178">
        <f>F6-F26-F38-F85-F117+F124-F129</f>
        <v>0</v>
      </c>
      <c r="G115" s="178">
        <f t="shared" ref="G115:J115" si="62">G6-G26-G38-G85-G117+G124-G129</f>
        <v>0</v>
      </c>
      <c r="H115" s="178">
        <f t="shared" si="62"/>
        <v>0</v>
      </c>
      <c r="I115" s="178">
        <f t="shared" si="62"/>
        <v>0</v>
      </c>
      <c r="J115" s="178">
        <f t="shared" si="62"/>
        <v>0</v>
      </c>
      <c r="K115" s="179">
        <f>J115</f>
        <v>0</v>
      </c>
      <c r="L115" s="122" t="s">
        <v>5</v>
      </c>
      <c r="M115" s="123"/>
    </row>
    <row r="116" spans="2:13" outlineLevel="1" x14ac:dyDescent="0.3">
      <c r="F116" s="79"/>
      <c r="G116" s="79"/>
      <c r="H116" s="79"/>
      <c r="I116" s="79"/>
      <c r="J116" s="79"/>
      <c r="K116" s="79"/>
      <c r="L116" s="80"/>
    </row>
    <row r="117" spans="2:13" outlineLevel="1" x14ac:dyDescent="0.3">
      <c r="B117" s="55" t="s">
        <v>78</v>
      </c>
      <c r="C117" s="56"/>
      <c r="D117" s="83" t="s">
        <v>5</v>
      </c>
      <c r="E117" s="154">
        <f>K117/5</f>
        <v>0</v>
      </c>
      <c r="F117" s="81">
        <f>SUM(F118:F122)</f>
        <v>0</v>
      </c>
      <c r="G117" s="81">
        <f t="shared" ref="G117:J117" si="63">SUM(G118:G122)</f>
        <v>0</v>
      </c>
      <c r="H117" s="81">
        <f t="shared" si="63"/>
        <v>0</v>
      </c>
      <c r="I117" s="81">
        <f t="shared" si="63"/>
        <v>0</v>
      </c>
      <c r="J117" s="81">
        <f t="shared" si="63"/>
        <v>0</v>
      </c>
      <c r="K117" s="82">
        <f t="shared" ref="K117:K132" si="64">SUM(F117:J117)</f>
        <v>0</v>
      </c>
      <c r="L117" s="83" t="s">
        <v>5</v>
      </c>
      <c r="M117" s="56"/>
    </row>
    <row r="118" spans="2:13" outlineLevel="1" x14ac:dyDescent="0.3">
      <c r="B118" s="129" t="s">
        <v>80</v>
      </c>
      <c r="C118" s="62"/>
      <c r="D118" s="88" t="s">
        <v>5</v>
      </c>
      <c r="E118" s="163">
        <f t="shared" ref="E118:E122" si="65">K118/5</f>
        <v>0</v>
      </c>
      <c r="F118" s="44"/>
      <c r="G118" s="44"/>
      <c r="H118" s="44"/>
      <c r="I118" s="44"/>
      <c r="J118" s="44"/>
      <c r="K118" s="87">
        <f t="shared" si="64"/>
        <v>0</v>
      </c>
      <c r="L118" s="88" t="s">
        <v>5</v>
      </c>
    </row>
    <row r="119" spans="2:13" outlineLevel="1" x14ac:dyDescent="0.3">
      <c r="B119" s="129" t="s">
        <v>84</v>
      </c>
      <c r="C119" s="62"/>
      <c r="D119" s="88" t="s">
        <v>5</v>
      </c>
      <c r="E119" s="163">
        <f t="shared" si="65"/>
        <v>0</v>
      </c>
      <c r="F119" s="44"/>
      <c r="G119" s="44"/>
      <c r="H119" s="44"/>
      <c r="I119" s="44"/>
      <c r="J119" s="44"/>
      <c r="K119" s="87">
        <f t="shared" si="64"/>
        <v>0</v>
      </c>
      <c r="L119" s="88" t="s">
        <v>5</v>
      </c>
    </row>
    <row r="120" spans="2:13" outlineLevel="1" x14ac:dyDescent="0.3">
      <c r="B120" s="129" t="s">
        <v>87</v>
      </c>
      <c r="C120" s="62"/>
      <c r="D120" s="88" t="s">
        <v>5</v>
      </c>
      <c r="E120" s="163">
        <f t="shared" si="65"/>
        <v>0</v>
      </c>
      <c r="F120" s="44"/>
      <c r="G120" s="44"/>
      <c r="H120" s="44"/>
      <c r="I120" s="44"/>
      <c r="J120" s="44"/>
      <c r="K120" s="87">
        <f t="shared" si="64"/>
        <v>0</v>
      </c>
      <c r="L120" s="88" t="s">
        <v>5</v>
      </c>
    </row>
    <row r="121" spans="2:13" outlineLevel="1" x14ac:dyDescent="0.3">
      <c r="B121" s="129" t="s">
        <v>88</v>
      </c>
      <c r="C121" s="62"/>
      <c r="D121" s="88" t="s">
        <v>5</v>
      </c>
      <c r="E121" s="163">
        <f t="shared" si="65"/>
        <v>0</v>
      </c>
      <c r="F121" s="44"/>
      <c r="G121" s="44"/>
      <c r="H121" s="44"/>
      <c r="I121" s="44"/>
      <c r="J121" s="44"/>
      <c r="K121" s="87">
        <f t="shared" si="64"/>
        <v>0</v>
      </c>
      <c r="L121" s="88" t="s">
        <v>5</v>
      </c>
    </row>
    <row r="122" spans="2:13" outlineLevel="1" x14ac:dyDescent="0.3">
      <c r="B122" s="129" t="s">
        <v>81</v>
      </c>
      <c r="C122" s="62"/>
      <c r="D122" s="88" t="s">
        <v>5</v>
      </c>
      <c r="E122" s="163">
        <f t="shared" si="65"/>
        <v>0</v>
      </c>
      <c r="F122" s="44"/>
      <c r="G122" s="44"/>
      <c r="H122" s="44"/>
      <c r="I122" s="44"/>
      <c r="J122" s="44"/>
      <c r="K122" s="87">
        <f t="shared" si="64"/>
        <v>0</v>
      </c>
      <c r="L122" s="88" t="s">
        <v>5</v>
      </c>
    </row>
    <row r="123" spans="2:13" outlineLevel="1" x14ac:dyDescent="0.3">
      <c r="E123" s="163"/>
      <c r="F123" s="79"/>
      <c r="G123" s="79"/>
      <c r="H123" s="79"/>
      <c r="I123" s="79"/>
      <c r="J123" s="79"/>
      <c r="K123" s="79"/>
      <c r="L123" s="80"/>
    </row>
    <row r="124" spans="2:13" outlineLevel="1" x14ac:dyDescent="0.3">
      <c r="B124" s="55" t="s">
        <v>79</v>
      </c>
      <c r="C124" s="56"/>
      <c r="D124" s="83" t="s">
        <v>5</v>
      </c>
      <c r="E124" s="154">
        <f>K124/5</f>
        <v>0</v>
      </c>
      <c r="F124" s="81">
        <f>SUM(F125:F129)</f>
        <v>0</v>
      </c>
      <c r="G124" s="81">
        <f t="shared" ref="G124:J124" si="66">SUM(G125:G129)</f>
        <v>0</v>
      </c>
      <c r="H124" s="81">
        <f t="shared" si="66"/>
        <v>0</v>
      </c>
      <c r="I124" s="81">
        <f t="shared" si="66"/>
        <v>0</v>
      </c>
      <c r="J124" s="81">
        <f t="shared" si="66"/>
        <v>0</v>
      </c>
      <c r="K124" s="82">
        <f t="shared" si="64"/>
        <v>0</v>
      </c>
      <c r="L124" s="83" t="s">
        <v>5</v>
      </c>
      <c r="M124" s="56"/>
    </row>
    <row r="125" spans="2:13" outlineLevel="1" x14ac:dyDescent="0.3">
      <c r="B125" s="129" t="s">
        <v>82</v>
      </c>
      <c r="C125" s="62"/>
      <c r="D125" s="88" t="s">
        <v>5</v>
      </c>
      <c r="E125" s="163">
        <f t="shared" ref="E125:E128" si="67">K125/5</f>
        <v>0</v>
      </c>
      <c r="F125" s="44"/>
      <c r="G125" s="44"/>
      <c r="H125" s="44"/>
      <c r="I125" s="44"/>
      <c r="J125" s="44"/>
      <c r="K125" s="87">
        <f t="shared" si="64"/>
        <v>0</v>
      </c>
      <c r="L125" s="88" t="s">
        <v>5</v>
      </c>
    </row>
    <row r="126" spans="2:13" outlineLevel="1" x14ac:dyDescent="0.3">
      <c r="B126" s="129" t="s">
        <v>83</v>
      </c>
      <c r="C126" s="62"/>
      <c r="D126" s="88" t="s">
        <v>5</v>
      </c>
      <c r="E126" s="163">
        <f t="shared" si="67"/>
        <v>0</v>
      </c>
      <c r="F126" s="44"/>
      <c r="G126" s="44"/>
      <c r="H126" s="44"/>
      <c r="I126" s="44"/>
      <c r="J126" s="44"/>
      <c r="K126" s="87">
        <f t="shared" si="64"/>
        <v>0</v>
      </c>
      <c r="L126" s="88" t="s">
        <v>5</v>
      </c>
    </row>
    <row r="127" spans="2:13" outlineLevel="1" x14ac:dyDescent="0.3">
      <c r="B127" s="129" t="s">
        <v>88</v>
      </c>
      <c r="C127" s="62"/>
      <c r="D127" s="88" t="s">
        <v>5</v>
      </c>
      <c r="E127" s="163">
        <f t="shared" si="67"/>
        <v>0</v>
      </c>
      <c r="F127" s="44"/>
      <c r="G127" s="44"/>
      <c r="H127" s="44"/>
      <c r="I127" s="44"/>
      <c r="J127" s="44"/>
      <c r="K127" s="87">
        <f t="shared" si="64"/>
        <v>0</v>
      </c>
      <c r="L127" s="88" t="s">
        <v>5</v>
      </c>
    </row>
    <row r="128" spans="2:13" outlineLevel="1" x14ac:dyDescent="0.3">
      <c r="B128" s="129" t="s">
        <v>86</v>
      </c>
      <c r="C128" s="62"/>
      <c r="D128" s="88" t="s">
        <v>5</v>
      </c>
      <c r="E128" s="163">
        <f t="shared" si="67"/>
        <v>0</v>
      </c>
      <c r="F128" s="44"/>
      <c r="G128" s="44"/>
      <c r="H128" s="44"/>
      <c r="I128" s="44"/>
      <c r="J128" s="44"/>
      <c r="K128" s="87">
        <f t="shared" si="64"/>
        <v>0</v>
      </c>
      <c r="L128" s="88" t="s">
        <v>5</v>
      </c>
    </row>
    <row r="129" spans="1:13" outlineLevel="1" x14ac:dyDescent="0.3">
      <c r="B129" s="124" t="s">
        <v>85</v>
      </c>
      <c r="C129" s="62"/>
      <c r="D129" s="88" t="s">
        <v>5</v>
      </c>
      <c r="E129" s="163">
        <f>K129/5</f>
        <v>0</v>
      </c>
      <c r="F129" s="84">
        <f>F132</f>
        <v>0</v>
      </c>
      <c r="G129" s="84">
        <f t="shared" ref="G129:J129" si="68">G132</f>
        <v>0</v>
      </c>
      <c r="H129" s="84">
        <f t="shared" si="68"/>
        <v>0</v>
      </c>
      <c r="I129" s="84">
        <f t="shared" si="68"/>
        <v>0</v>
      </c>
      <c r="J129" s="84">
        <f t="shared" si="68"/>
        <v>0</v>
      </c>
      <c r="K129" s="87">
        <f t="shared" si="64"/>
        <v>0</v>
      </c>
      <c r="L129" s="88" t="s">
        <v>5</v>
      </c>
    </row>
    <row r="130" spans="1:13" outlineLevel="1" x14ac:dyDescent="0.3">
      <c r="K130" s="46"/>
      <c r="L130" s="80"/>
    </row>
    <row r="131" spans="1:13" x14ac:dyDescent="0.3">
      <c r="F131" s="79"/>
      <c r="G131" s="79"/>
      <c r="H131" s="79"/>
      <c r="I131" s="79"/>
      <c r="J131" s="79"/>
      <c r="K131" s="79"/>
      <c r="L131" s="80"/>
    </row>
    <row r="132" spans="1:13" x14ac:dyDescent="0.3">
      <c r="B132" s="89" t="s">
        <v>28</v>
      </c>
      <c r="C132" s="90"/>
      <c r="D132" s="102" t="s">
        <v>5</v>
      </c>
      <c r="E132" s="155">
        <f>K132/5</f>
        <v>0</v>
      </c>
      <c r="F132" s="131"/>
      <c r="G132" s="131"/>
      <c r="H132" s="131"/>
      <c r="I132" s="131"/>
      <c r="J132" s="131"/>
      <c r="K132" s="91">
        <f t="shared" si="64"/>
        <v>0</v>
      </c>
      <c r="L132" s="102" t="s">
        <v>5</v>
      </c>
      <c r="M132" s="90"/>
    </row>
    <row r="133" spans="1:13" outlineLevel="1" x14ac:dyDescent="0.3">
      <c r="D133" s="63"/>
      <c r="E133" s="153"/>
      <c r="F133" s="79"/>
      <c r="G133" s="79"/>
      <c r="H133" s="79"/>
      <c r="I133" s="79"/>
      <c r="J133" s="79"/>
      <c r="K133" s="79"/>
    </row>
    <row r="134" spans="1:13" outlineLevel="1" x14ac:dyDescent="0.3">
      <c r="B134" s="45" t="s">
        <v>143</v>
      </c>
      <c r="D134" s="88" t="s">
        <v>5</v>
      </c>
      <c r="E134" s="163"/>
      <c r="F134" s="168">
        <f>SUM($F132:F132)</f>
        <v>0</v>
      </c>
      <c r="G134" s="168">
        <f>SUM($F132:G132)</f>
        <v>0</v>
      </c>
      <c r="H134" s="168">
        <f>SUM($F132:H132)</f>
        <v>0</v>
      </c>
      <c r="I134" s="168">
        <f>SUM($F132:I132)</f>
        <v>0</v>
      </c>
      <c r="J134" s="168">
        <f>SUM($F132:J132)</f>
        <v>0</v>
      </c>
      <c r="K134" s="168">
        <f>SUM($F132:K132)</f>
        <v>0</v>
      </c>
    </row>
    <row r="135" spans="1:13" outlineLevel="1" x14ac:dyDescent="0.3">
      <c r="B135" s="45" t="s">
        <v>144</v>
      </c>
      <c r="D135" s="63"/>
      <c r="E135" s="163"/>
      <c r="F135" s="168">
        <f>SUM($F136:F136)</f>
        <v>0</v>
      </c>
      <c r="G135" s="168">
        <f>SUM($F136:G136)</f>
        <v>0</v>
      </c>
      <c r="H135" s="168">
        <f>SUM($F136:H136)</f>
        <v>0</v>
      </c>
      <c r="I135" s="168">
        <f>SUM($F136:I136)</f>
        <v>0</v>
      </c>
      <c r="J135" s="168">
        <f>SUM($F136:J136)</f>
        <v>0</v>
      </c>
      <c r="K135" s="168">
        <f>SUM($F136:K136)</f>
        <v>0</v>
      </c>
    </row>
    <row r="136" spans="1:13" outlineLevel="1" x14ac:dyDescent="0.3">
      <c r="D136" s="63"/>
      <c r="E136" s="163"/>
      <c r="F136" s="308">
        <f t="shared" ref="F136" si="69">(F132*(COLUMN($J135)-COLUMN(F135)+1)*(1/$F5))</f>
        <v>0</v>
      </c>
      <c r="G136" s="308">
        <f>(G132*(COLUMN($J135)-COLUMN(G135)+1)*(1/$F5))</f>
        <v>0</v>
      </c>
      <c r="H136" s="308">
        <f t="shared" ref="H136:K136" si="70">(H132*(COLUMN($J135)-COLUMN(H135)+1)*(1/$F5))</f>
        <v>0</v>
      </c>
      <c r="I136" s="308">
        <f t="shared" si="70"/>
        <v>0</v>
      </c>
      <c r="J136" s="308">
        <f t="shared" si="70"/>
        <v>0</v>
      </c>
      <c r="K136" s="308">
        <f t="shared" si="70"/>
        <v>0</v>
      </c>
    </row>
    <row r="137" spans="1:13" x14ac:dyDescent="0.3">
      <c r="D137" s="63"/>
      <c r="E137" s="153"/>
      <c r="F137" s="79"/>
      <c r="G137" s="79"/>
      <c r="H137" s="79"/>
      <c r="I137" s="79"/>
      <c r="J137" s="79"/>
      <c r="K137" s="79"/>
    </row>
    <row r="138" spans="1:13" x14ac:dyDescent="0.3">
      <c r="B138" s="120" t="s">
        <v>97</v>
      </c>
      <c r="C138" s="121"/>
      <c r="D138" s="122" t="s">
        <v>5</v>
      </c>
      <c r="E138" s="162">
        <f>K138/5</f>
        <v>0</v>
      </c>
      <c r="F138" s="178">
        <f>F115+F134</f>
        <v>0</v>
      </c>
      <c r="G138" s="178">
        <f t="shared" ref="G138:J138" si="71">G115+G134</f>
        <v>0</v>
      </c>
      <c r="H138" s="178">
        <f t="shared" si="71"/>
        <v>0</v>
      </c>
      <c r="I138" s="178">
        <f t="shared" si="71"/>
        <v>0</v>
      </c>
      <c r="J138" s="178">
        <f t="shared" si="71"/>
        <v>0</v>
      </c>
      <c r="K138" s="179">
        <f>J138</f>
        <v>0</v>
      </c>
      <c r="L138" s="122" t="s">
        <v>5</v>
      </c>
      <c r="M138" s="123"/>
    </row>
    <row r="139" spans="1:13" x14ac:dyDescent="0.3">
      <c r="D139" s="63"/>
      <c r="F139" s="79"/>
      <c r="G139" s="79"/>
      <c r="H139" s="79"/>
      <c r="I139" s="79"/>
      <c r="J139" s="79"/>
      <c r="K139" s="79"/>
    </row>
    <row r="140" spans="1:13" x14ac:dyDescent="0.3">
      <c r="B140" s="125" t="s">
        <v>140</v>
      </c>
      <c r="C140" s="123"/>
      <c r="D140" s="126" t="s">
        <v>0</v>
      </c>
      <c r="E140" s="164">
        <f>K140/5</f>
        <v>0</v>
      </c>
      <c r="F140" s="127"/>
      <c r="G140" s="127"/>
      <c r="H140" s="127"/>
      <c r="I140" s="127"/>
      <c r="J140" s="127"/>
      <c r="K140" s="128"/>
      <c r="L140" s="102" t="s">
        <v>0</v>
      </c>
      <c r="M140" s="123"/>
    </row>
    <row r="141" spans="1:13" outlineLevel="1" x14ac:dyDescent="0.3">
      <c r="B141" s="15"/>
      <c r="C141"/>
      <c r="D141" s="134"/>
      <c r="E141" s="165"/>
      <c r="L141" s="80"/>
    </row>
    <row r="142" spans="1:13" customFormat="1" outlineLevel="1" x14ac:dyDescent="0.3">
      <c r="A142" s="46"/>
      <c r="B142" s="135" t="s">
        <v>136</v>
      </c>
      <c r="C142" s="136"/>
      <c r="D142" s="83" t="s">
        <v>0</v>
      </c>
      <c r="E142" s="166" t="e">
        <f>K142/5</f>
        <v>#DIV/0!</v>
      </c>
      <c r="F142" s="144" t="e">
        <f>F83/F$135</f>
        <v>#DIV/0!</v>
      </c>
      <c r="G142" s="144" t="e">
        <f>G83/G$135</f>
        <v>#DIV/0!</v>
      </c>
      <c r="H142" s="144" t="e">
        <f>H83/H$135</f>
        <v>#DIV/0!</v>
      </c>
      <c r="I142" s="144" t="e">
        <f>I83/I$135</f>
        <v>#DIV/0!</v>
      </c>
      <c r="J142" s="144" t="e">
        <f>J83/J$135</f>
        <v>#DIV/0!</v>
      </c>
      <c r="K142" s="148" t="e">
        <f>K83/K135</f>
        <v>#DIV/0!</v>
      </c>
      <c r="L142" s="148" t="s">
        <v>0</v>
      </c>
      <c r="M142" s="141"/>
    </row>
    <row r="143" spans="1:13" customFormat="1" outlineLevel="1" x14ac:dyDescent="0.3">
      <c r="A143" s="46"/>
      <c r="B143" s="15"/>
      <c r="C143" s="139"/>
      <c r="D143" s="137"/>
      <c r="E143" s="167"/>
      <c r="F143" s="138"/>
      <c r="G143" s="3"/>
      <c r="H143" s="3"/>
      <c r="I143" s="3"/>
      <c r="J143" s="3"/>
      <c r="K143" s="143"/>
      <c r="L143" s="142"/>
    </row>
    <row r="144" spans="1:13" customFormat="1" outlineLevel="1" x14ac:dyDescent="0.3">
      <c r="A144" s="46"/>
      <c r="B144" s="135" t="s">
        <v>137</v>
      </c>
      <c r="C144" s="136"/>
      <c r="D144" s="83" t="s">
        <v>0</v>
      </c>
      <c r="E144" s="166" t="e">
        <f>K144/5</f>
        <v>#DIV/0!</v>
      </c>
      <c r="F144" s="144" t="e">
        <f>F107/F$135</f>
        <v>#DIV/0!</v>
      </c>
      <c r="G144" s="144" t="e">
        <f>G107/G$135</f>
        <v>#DIV/0!</v>
      </c>
      <c r="H144" s="144" t="e">
        <f>H107/H$135</f>
        <v>#DIV/0!</v>
      </c>
      <c r="I144" s="144" t="e">
        <f>I107/I$135</f>
        <v>#DIV/0!</v>
      </c>
      <c r="J144" s="144" t="e">
        <f>J107/J$135</f>
        <v>#DIV/0!</v>
      </c>
      <c r="K144" s="148" t="e">
        <f>K107/K135</f>
        <v>#DIV/0!</v>
      </c>
      <c r="L144" s="148" t="s">
        <v>0</v>
      </c>
      <c r="M144" s="141"/>
    </row>
    <row r="145" spans="1:13" customFormat="1" outlineLevel="1" x14ac:dyDescent="0.3">
      <c r="A145" s="46"/>
      <c r="B145" s="15"/>
      <c r="C145" s="140"/>
      <c r="D145" s="137"/>
      <c r="E145" s="167"/>
      <c r="F145" s="138"/>
      <c r="G145" s="138"/>
      <c r="H145" s="138"/>
      <c r="I145" s="138"/>
      <c r="J145" s="138"/>
      <c r="K145" s="138"/>
      <c r="L145" s="142"/>
    </row>
    <row r="146" spans="1:13" customFormat="1" outlineLevel="1" x14ac:dyDescent="0.3">
      <c r="A146" s="46"/>
      <c r="B146" s="135" t="s">
        <v>138</v>
      </c>
      <c r="C146" s="136"/>
      <c r="D146" s="83" t="s">
        <v>0</v>
      </c>
      <c r="E146" s="166" t="e">
        <f>K146/5</f>
        <v>#DIV/0!</v>
      </c>
      <c r="F146" s="144" t="e">
        <f>(1/1)*F109/F$135</f>
        <v>#DIV/0!</v>
      </c>
      <c r="G146" s="144" t="e">
        <f>(1/1)*G109/G$135</f>
        <v>#DIV/0!</v>
      </c>
      <c r="H146" s="144" t="e">
        <f>(1/1)*H109/H$135</f>
        <v>#DIV/0!</v>
      </c>
      <c r="I146" s="144" t="e">
        <f>(1/1)*I109/I$135</f>
        <v>#DIV/0!</v>
      </c>
      <c r="J146" s="144" t="e">
        <f>(1/1)*J109/J$135</f>
        <v>#DIV/0!</v>
      </c>
      <c r="K146" s="148" t="e">
        <f>K109/K135</f>
        <v>#DIV/0!</v>
      </c>
      <c r="L146" s="148" t="s">
        <v>0</v>
      </c>
      <c r="M146" s="141"/>
    </row>
    <row r="147" spans="1:13" customFormat="1" outlineLevel="1" x14ac:dyDescent="0.3">
      <c r="A147" s="46"/>
      <c r="B147" s="15"/>
      <c r="C147" s="140"/>
      <c r="D147" s="137"/>
      <c r="E147" s="167"/>
      <c r="F147" s="138"/>
      <c r="G147" s="138"/>
      <c r="H147" s="138"/>
      <c r="I147" s="138"/>
      <c r="J147" s="138"/>
      <c r="K147" s="138"/>
      <c r="L147" s="142"/>
    </row>
    <row r="148" spans="1:13" customFormat="1" outlineLevel="1" x14ac:dyDescent="0.3">
      <c r="A148" s="46"/>
      <c r="B148" s="135" t="s">
        <v>139</v>
      </c>
      <c r="C148" s="136"/>
      <c r="D148" s="83" t="s">
        <v>0</v>
      </c>
      <c r="E148" s="166" t="e">
        <f>K148/5</f>
        <v>#DIV/0!</v>
      </c>
      <c r="F148" s="144" t="e">
        <f>F83*5/F135</f>
        <v>#DIV/0!</v>
      </c>
      <c r="G148" s="144" t="e">
        <f t="shared" ref="G148:J148" si="72">G83*5/G135</f>
        <v>#DIV/0!</v>
      </c>
      <c r="H148" s="144" t="e">
        <f t="shared" si="72"/>
        <v>#DIV/0!</v>
      </c>
      <c r="I148" s="144" t="e">
        <f t="shared" si="72"/>
        <v>#DIV/0!</v>
      </c>
      <c r="J148" s="144" t="e">
        <f t="shared" si="72"/>
        <v>#DIV/0!</v>
      </c>
      <c r="K148" s="148" t="e">
        <f>K83*5/K135</f>
        <v>#DIV/0!</v>
      </c>
      <c r="L148" s="148" t="s">
        <v>0</v>
      </c>
      <c r="M148" s="141"/>
    </row>
    <row r="149" spans="1:13" customFormat="1" outlineLevel="1" x14ac:dyDescent="0.3">
      <c r="A149" s="46"/>
      <c r="B149" s="15"/>
      <c r="D149" s="16"/>
      <c r="E149" s="165"/>
    </row>
    <row r="150" spans="1:13" customFormat="1" x14ac:dyDescent="0.3">
      <c r="A150" s="46"/>
      <c r="B150" s="46"/>
      <c r="C150" s="45"/>
      <c r="D150" s="46"/>
      <c r="E150" s="149"/>
      <c r="F150" s="46"/>
      <c r="G150" s="46"/>
      <c r="H150" s="46"/>
      <c r="I150" s="46"/>
      <c r="J150" s="46"/>
      <c r="K150" s="46"/>
    </row>
    <row r="151" spans="1:13" x14ac:dyDescent="0.3">
      <c r="B151" s="89"/>
      <c r="C151" s="90"/>
      <c r="D151" s="102"/>
      <c r="E151" s="155"/>
      <c r="F151" s="92"/>
      <c r="G151" s="92"/>
      <c r="H151" s="92"/>
      <c r="I151" s="92"/>
      <c r="J151" s="92"/>
      <c r="K151" s="91"/>
      <c r="L151" s="102"/>
      <c r="M151" s="90"/>
    </row>
    <row r="152" spans="1:13" x14ac:dyDescent="0.3">
      <c r="B152" s="46"/>
      <c r="C152" s="45"/>
      <c r="K152" s="46"/>
    </row>
    <row r="153" spans="1:13" x14ac:dyDescent="0.3">
      <c r="B153" s="46"/>
      <c r="C153" s="45"/>
      <c r="K153" s="46"/>
    </row>
    <row r="154" spans="1:13" x14ac:dyDescent="0.3">
      <c r="B154" s="46"/>
      <c r="C154" s="45"/>
      <c r="K154" s="46"/>
    </row>
    <row r="155" spans="1:13" x14ac:dyDescent="0.3">
      <c r="B155" s="46"/>
      <c r="C155" s="45"/>
      <c r="K155" s="46"/>
    </row>
    <row r="156" spans="1:13" x14ac:dyDescent="0.3">
      <c r="B156" s="46"/>
      <c r="C156" s="45"/>
      <c r="K156" s="46"/>
    </row>
    <row r="157" spans="1:13" x14ac:dyDescent="0.3">
      <c r="B157" s="46"/>
      <c r="C157" s="45"/>
      <c r="K157" s="46"/>
    </row>
    <row r="158" spans="1:13" x14ac:dyDescent="0.3">
      <c r="B158" s="46"/>
      <c r="C158" s="45"/>
      <c r="K158" s="46"/>
    </row>
    <row r="159" spans="1:13" x14ac:dyDescent="0.3">
      <c r="B159" s="46"/>
      <c r="C159" s="45"/>
      <c r="K159" s="46"/>
    </row>
    <row r="160" spans="1:13" x14ac:dyDescent="0.3">
      <c r="B160" s="46"/>
      <c r="C160" s="45"/>
      <c r="K160" s="46"/>
    </row>
    <row r="161" spans="2:11" x14ac:dyDescent="0.3">
      <c r="B161" s="46"/>
      <c r="C161" s="45"/>
      <c r="K161" s="46"/>
    </row>
    <row r="162" spans="2:11" x14ac:dyDescent="0.3">
      <c r="B162" s="46"/>
      <c r="C162" s="45"/>
      <c r="K162" s="46"/>
    </row>
    <row r="163" spans="2:11" x14ac:dyDescent="0.3">
      <c r="B163" s="46"/>
      <c r="C163" s="45"/>
      <c r="K163" s="46"/>
    </row>
    <row r="164" spans="2:11" x14ac:dyDescent="0.3">
      <c r="B164" s="46"/>
      <c r="C164" s="45"/>
      <c r="K164" s="46"/>
    </row>
    <row r="165" spans="2:11" x14ac:dyDescent="0.3">
      <c r="B165" s="46"/>
      <c r="C165" s="45"/>
      <c r="K165" s="46"/>
    </row>
    <row r="166" spans="2:11" x14ac:dyDescent="0.3">
      <c r="B166" s="46"/>
      <c r="C166" s="45"/>
      <c r="K166" s="46"/>
    </row>
    <row r="167" spans="2:11" x14ac:dyDescent="0.3">
      <c r="B167" s="46"/>
      <c r="C167" s="45"/>
      <c r="K167" s="46"/>
    </row>
    <row r="168" spans="2:11" x14ac:dyDescent="0.3">
      <c r="B168" s="46"/>
      <c r="C168" s="45"/>
      <c r="K168" s="46"/>
    </row>
    <row r="169" spans="2:11" x14ac:dyDescent="0.3">
      <c r="B169" s="46"/>
      <c r="C169" s="45"/>
      <c r="K169" s="46"/>
    </row>
    <row r="170" spans="2:11" x14ac:dyDescent="0.3">
      <c r="B170" s="46"/>
      <c r="C170" s="45"/>
      <c r="K170" s="46"/>
    </row>
    <row r="171" spans="2:11" x14ac:dyDescent="0.3">
      <c r="B171" s="46"/>
      <c r="C171" s="45"/>
      <c r="K171" s="46"/>
    </row>
    <row r="172" spans="2:11" x14ac:dyDescent="0.3">
      <c r="B172" s="46"/>
      <c r="C172" s="45"/>
      <c r="K172" s="46"/>
    </row>
    <row r="173" spans="2:11" x14ac:dyDescent="0.3">
      <c r="B173" s="46"/>
      <c r="C173" s="45"/>
      <c r="K173" s="46"/>
    </row>
    <row r="174" spans="2:11" x14ac:dyDescent="0.3">
      <c r="B174" s="46"/>
      <c r="C174" s="45"/>
      <c r="K174" s="46"/>
    </row>
    <row r="175" spans="2:11" x14ac:dyDescent="0.3">
      <c r="B175" s="46"/>
      <c r="C175" s="45"/>
      <c r="K175" s="46"/>
    </row>
    <row r="176" spans="2:11" x14ac:dyDescent="0.3">
      <c r="B176" s="46"/>
      <c r="C176" s="45"/>
      <c r="K176" s="46"/>
    </row>
    <row r="177" spans="2:11" x14ac:dyDescent="0.3">
      <c r="B177" s="46"/>
      <c r="C177" s="45"/>
      <c r="K177" s="46"/>
    </row>
    <row r="178" spans="2:11" x14ac:dyDescent="0.3">
      <c r="B178" s="46"/>
      <c r="C178" s="45"/>
      <c r="K178" s="46"/>
    </row>
    <row r="179" spans="2:11" x14ac:dyDescent="0.3">
      <c r="B179" s="46"/>
      <c r="C179" s="45"/>
      <c r="K179" s="46"/>
    </row>
    <row r="180" spans="2:11" x14ac:dyDescent="0.3">
      <c r="B180" s="46"/>
      <c r="C180" s="45"/>
      <c r="K180" s="46"/>
    </row>
    <row r="181" spans="2:11" x14ac:dyDescent="0.3">
      <c r="B181" s="46"/>
      <c r="C181" s="45"/>
      <c r="K181" s="46"/>
    </row>
    <row r="182" spans="2:11" x14ac:dyDescent="0.3">
      <c r="B182" s="46"/>
      <c r="C182" s="45"/>
      <c r="K182" s="46"/>
    </row>
    <row r="183" spans="2:11" x14ac:dyDescent="0.3">
      <c r="B183" s="46"/>
      <c r="C183" s="45"/>
      <c r="K183" s="46"/>
    </row>
    <row r="184" spans="2:11" x14ac:dyDescent="0.3">
      <c r="B184" s="46"/>
      <c r="C184" s="45"/>
      <c r="K184" s="46"/>
    </row>
    <row r="185" spans="2:11" x14ac:dyDescent="0.3">
      <c r="B185" s="46"/>
      <c r="C185" s="45"/>
      <c r="K185" s="46"/>
    </row>
    <row r="186" spans="2:11" x14ac:dyDescent="0.3">
      <c r="B186" s="46"/>
      <c r="C186" s="45"/>
      <c r="K186" s="46"/>
    </row>
    <row r="187" spans="2:11" x14ac:dyDescent="0.3">
      <c r="B187" s="46"/>
      <c r="C187" s="45"/>
      <c r="K187" s="46"/>
    </row>
    <row r="188" spans="2:11" x14ac:dyDescent="0.3">
      <c r="B188" s="46"/>
      <c r="C188" s="45"/>
      <c r="K188" s="46"/>
    </row>
    <row r="189" spans="2:11" x14ac:dyDescent="0.3">
      <c r="B189" s="46"/>
      <c r="C189" s="45"/>
      <c r="K189" s="46"/>
    </row>
    <row r="190" spans="2:11" x14ac:dyDescent="0.3">
      <c r="B190" s="46"/>
      <c r="C190" s="45"/>
      <c r="K190" s="46"/>
    </row>
    <row r="191" spans="2:11" x14ac:dyDescent="0.3">
      <c r="B191" s="46"/>
      <c r="C191" s="45"/>
      <c r="K191" s="46"/>
    </row>
  </sheetData>
  <sheetProtection password="CE46" sheet="1" objects="1" scenarios="1"/>
  <hyperlinks>
    <hyperlink ref="K2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B1:K13"/>
  <sheetViews>
    <sheetView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.109375" style="46" customWidth="1"/>
    <col min="2" max="2" width="11.6640625" style="45" customWidth="1"/>
    <col min="3" max="3" width="2.88671875" style="46" customWidth="1"/>
    <col min="4" max="4" width="21.109375" style="46" customWidth="1"/>
    <col min="5" max="5" width="12.33203125" style="46" customWidth="1"/>
    <col min="6" max="6" width="9.5546875" style="46" customWidth="1"/>
    <col min="7" max="7" width="3" style="47" customWidth="1"/>
    <col min="8" max="8" width="20.88671875" style="46" customWidth="1"/>
    <col min="9" max="9" width="11.88671875" style="46" customWidth="1"/>
    <col min="10" max="10" width="6.33203125" style="46" customWidth="1"/>
    <col min="11" max="11" width="9.5546875" style="47" customWidth="1"/>
    <col min="12" max="12" width="17.5546875" style="46" customWidth="1"/>
    <col min="13" max="13" width="11.77734375" style="46" customWidth="1"/>
    <col min="14" max="14" width="6.33203125" style="46" customWidth="1"/>
    <col min="15" max="15" width="14.77734375" style="46" customWidth="1"/>
    <col min="16" max="16384" width="8.88671875" style="46"/>
  </cols>
  <sheetData>
    <row r="1" spans="2:11" ht="4.8" customHeight="1" x14ac:dyDescent="0.3"/>
    <row r="2" spans="2:11" ht="33" customHeight="1" x14ac:dyDescent="0.3">
      <c r="B2" s="48" t="str">
        <f>CONCATENATE(D5,"  ÜZLETI TERV")</f>
        <v>XYZ KFT  ÜZLETI TERV</v>
      </c>
      <c r="C2" s="49"/>
      <c r="D2" s="49"/>
      <c r="E2" s="49"/>
      <c r="F2" s="50" t="str">
        <f>B3</f>
        <v>ALAPADATOK</v>
      </c>
      <c r="G2" s="51"/>
      <c r="H2" s="52"/>
      <c r="I2" s="180" t="s">
        <v>25</v>
      </c>
      <c r="J2" s="306" t="str">
        <f ca="1">CONCATENATE(LEFT(RIGHT(MID(CELL("filename"),SEARCH("[",CELL("filename"))+1,(SEARCH("]",CELL("filename"))+0)-(SEARCH("[",CELL("filename"))+1)-5),8),4),".",MID(RIGHT(MID(CELL("filename"),SEARCH("[",CELL("filename"))+1,(SEARCH("]",CELL("filename"))+0)-(SEARCH("[",CELL("filename"))+1)-5),8),5,2),".",RIGHT(RIGHT(MID(CELL("filename"),SEARCH("[",CELL("filename"))+1,(SEARCH("]",CELL("filename"))+0)-(SEARCH("[",CELL("filename"))+1)-5),8),2))</f>
        <v>2019.02.14</v>
      </c>
      <c r="K2" s="307"/>
    </row>
    <row r="3" spans="2:11" x14ac:dyDescent="0.3">
      <c r="B3" s="54" t="s">
        <v>95</v>
      </c>
    </row>
    <row r="4" spans="2:11" x14ac:dyDescent="0.3">
      <c r="B4" s="54"/>
    </row>
    <row r="5" spans="2:11" x14ac:dyDescent="0.3">
      <c r="B5" s="55" t="s">
        <v>130</v>
      </c>
      <c r="C5" s="56"/>
      <c r="D5" s="61" t="s">
        <v>99</v>
      </c>
      <c r="E5" s="56"/>
      <c r="F5" s="56"/>
    </row>
    <row r="6" spans="2:11" x14ac:dyDescent="0.3">
      <c r="B6" s="54"/>
    </row>
    <row r="7" spans="2:11" x14ac:dyDescent="0.3">
      <c r="K7" s="46"/>
    </row>
    <row r="8" spans="2:11" x14ac:dyDescent="0.3">
      <c r="B8" s="57" t="s">
        <v>21</v>
      </c>
      <c r="D8" s="58" t="s">
        <v>129</v>
      </c>
      <c r="E8" s="56"/>
      <c r="F8" s="56"/>
      <c r="K8" s="46"/>
    </row>
    <row r="9" spans="2:11" x14ac:dyDescent="0.3">
      <c r="B9" s="59">
        <v>2019</v>
      </c>
      <c r="D9" s="46" t="s">
        <v>98</v>
      </c>
      <c r="E9" s="19">
        <v>0</v>
      </c>
      <c r="F9" s="46" t="s">
        <v>0</v>
      </c>
      <c r="K9" s="46"/>
    </row>
    <row r="10" spans="2:11" x14ac:dyDescent="0.3">
      <c r="B10" s="59">
        <f>evek1+1</f>
        <v>2020</v>
      </c>
      <c r="D10" s="46" t="s">
        <v>98</v>
      </c>
      <c r="E10" s="19">
        <v>0</v>
      </c>
      <c r="F10" s="46" t="s">
        <v>0</v>
      </c>
      <c r="K10" s="46"/>
    </row>
    <row r="11" spans="2:11" x14ac:dyDescent="0.3">
      <c r="B11" s="59">
        <f>evek1+2</f>
        <v>2021</v>
      </c>
      <c r="D11" s="46" t="s">
        <v>20</v>
      </c>
      <c r="E11" s="19">
        <v>0.17</v>
      </c>
      <c r="F11" s="46" t="s">
        <v>0</v>
      </c>
      <c r="K11" s="46"/>
    </row>
    <row r="12" spans="2:11" x14ac:dyDescent="0.3">
      <c r="B12" s="59">
        <f>evek1+3</f>
        <v>2022</v>
      </c>
      <c r="C12" s="60"/>
      <c r="D12" s="46" t="s">
        <v>12</v>
      </c>
      <c r="E12" s="19">
        <v>1.25</v>
      </c>
      <c r="F12" s="46" t="s">
        <v>0</v>
      </c>
      <c r="K12" s="46"/>
    </row>
    <row r="13" spans="2:11" x14ac:dyDescent="0.3">
      <c r="B13" s="59">
        <f>evek1+4</f>
        <v>2023</v>
      </c>
      <c r="D13" s="46" t="s">
        <v>146</v>
      </c>
      <c r="E13" s="19">
        <v>0.66</v>
      </c>
      <c r="F13" s="46" t="s">
        <v>0</v>
      </c>
      <c r="K13" s="46"/>
    </row>
  </sheetData>
  <sheetProtection password="CE46" sheet="1" objects="1" scenarios="1"/>
  <mergeCells count="1">
    <mergeCell ref="J2:K2"/>
  </mergeCells>
  <hyperlinks>
    <hyperlink ref="I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tartalomjegyzék</vt:lpstr>
      <vt:lpstr>SZUMMA</vt:lpstr>
      <vt:lpstr>grafikon</vt:lpstr>
      <vt:lpstr>TERV</vt:lpstr>
      <vt:lpstr>alapadatok</vt:lpstr>
      <vt:lpstr>evek1</vt:lpstr>
      <vt:lpstr>evek2</vt:lpstr>
      <vt:lpstr>evek3</vt:lpstr>
      <vt:lpstr>evek4</vt:lpstr>
      <vt:lpstr>evek5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Üzleti terv kalkuláció táblázat kkv bank hitel befektetés 1</dc:title>
  <dc:creator>Windows-felhasználó</dc:creator>
  <cp:lastModifiedBy>Windows-felhasználó</cp:lastModifiedBy>
  <cp:lastPrinted>2019-02-08T21:40:08Z</cp:lastPrinted>
  <dcterms:created xsi:type="dcterms:W3CDTF">2018-10-18T07:44:24Z</dcterms:created>
  <dcterms:modified xsi:type="dcterms:W3CDTF">2019-02-14T16:48:05Z</dcterms:modified>
</cp:coreProperties>
</file>